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\Documents\Red Transparencia (Proveeduría)\"/>
    </mc:Choice>
  </mc:AlternateContent>
  <bookViews>
    <workbookView xWindow="0" yWindow="0" windowWidth="28800" windowHeight="13725" tabRatio="376"/>
  </bookViews>
  <sheets>
    <sheet name="GOBIERNO CENTRAL" sheetId="1" r:id="rId1"/>
    <sheet name="CONSOLIDADO" sheetId="7" r:id="rId2"/>
  </sheets>
  <definedNames>
    <definedName name="_xlnm._FilterDatabase" localSheetId="0" hidden="1">'GOBIERNO CENTRAL'!$A$6:$K$7</definedName>
    <definedName name="_xlnm.Database" localSheetId="0">'GOBIERNO CENTRAL'!$B$6:$K$6</definedName>
    <definedName name="_xlnm.Database">#REF!</definedName>
  </definedNames>
  <calcPr calcId="152511"/>
</workbook>
</file>

<file path=xl/calcChain.xml><?xml version="1.0" encoding="utf-8"?>
<calcChain xmlns="http://schemas.openxmlformats.org/spreadsheetml/2006/main">
  <c r="K74" i="1" l="1"/>
  <c r="E35" i="7" s="1"/>
  <c r="K73" i="1"/>
  <c r="K72" i="1"/>
  <c r="K25" i="1"/>
  <c r="K10" i="1" l="1"/>
  <c r="K11" i="1" s="1"/>
  <c r="E14" i="7" s="1"/>
  <c r="C37" i="7"/>
  <c r="K75" i="1" l="1"/>
  <c r="E36" i="7" s="1"/>
  <c r="K20" i="1"/>
  <c r="K16" i="1"/>
  <c r="E18" i="7" s="1"/>
  <c r="K12" i="1"/>
  <c r="E15" i="7" s="1"/>
  <c r="K15" i="1"/>
  <c r="E17" i="7" l="1"/>
  <c r="K17" i="1"/>
  <c r="E20" i="7"/>
  <c r="K76" i="1"/>
  <c r="K51" i="1"/>
  <c r="K40" i="1"/>
  <c r="K41" i="1"/>
  <c r="K42" i="1"/>
  <c r="K39" i="1"/>
  <c r="C39" i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J55" i="1"/>
  <c r="K69" i="1" l="1"/>
  <c r="E33" i="7" l="1"/>
  <c r="K7" i="1"/>
  <c r="K8" i="1" s="1"/>
  <c r="K13" i="1"/>
  <c r="K14" i="1" s="1"/>
  <c r="K18" i="1"/>
  <c r="K19" i="1" s="1"/>
  <c r="K21" i="1"/>
  <c r="K23" i="1" s="1"/>
  <c r="K22" i="1"/>
  <c r="E22" i="7" s="1"/>
  <c r="K24" i="1"/>
  <c r="K26" i="1" s="1"/>
  <c r="E23" i="7" s="1"/>
  <c r="K27" i="1"/>
  <c r="K57" i="1" s="1"/>
  <c r="K28" i="1"/>
  <c r="K29" i="1"/>
  <c r="K30" i="1"/>
  <c r="K31" i="1"/>
  <c r="K32" i="1"/>
  <c r="K33" i="1"/>
  <c r="K34" i="1"/>
  <c r="K35" i="1"/>
  <c r="K36" i="1"/>
  <c r="K37" i="1"/>
  <c r="K38" i="1"/>
  <c r="K43" i="1"/>
  <c r="K44" i="1"/>
  <c r="K45" i="1"/>
  <c r="K46" i="1"/>
  <c r="K47" i="1"/>
  <c r="K48" i="1"/>
  <c r="K49" i="1"/>
  <c r="K50" i="1"/>
  <c r="K52" i="1"/>
  <c r="K53" i="1"/>
  <c r="K54" i="1"/>
  <c r="K55" i="1"/>
  <c r="K56" i="1"/>
  <c r="K58" i="1"/>
  <c r="K60" i="1"/>
  <c r="K61" i="1"/>
  <c r="E27" i="7" s="1"/>
  <c r="K63" i="1"/>
  <c r="K64" i="1"/>
  <c r="E29" i="7" s="1"/>
  <c r="K65" i="1"/>
  <c r="E30" i="7" s="1"/>
  <c r="K66" i="1"/>
  <c r="E31" i="7" s="1"/>
  <c r="K67" i="1"/>
  <c r="K70" i="1"/>
  <c r="K71" i="1" s="1"/>
  <c r="E32" i="7" l="1"/>
  <c r="K68" i="1"/>
  <c r="E26" i="7"/>
  <c r="K62" i="1"/>
  <c r="E25" i="7"/>
  <c r="K59" i="1"/>
  <c r="K77" i="1" s="1"/>
  <c r="E21" i="7"/>
  <c r="E28" i="7"/>
  <c r="E19" i="7"/>
  <c r="E16" i="7"/>
  <c r="E13" i="7"/>
  <c r="E34" i="7"/>
  <c r="E24" i="7" l="1"/>
  <c r="E37" i="7" s="1"/>
</calcChain>
</file>

<file path=xl/sharedStrings.xml><?xml version="1.0" encoding="utf-8"?>
<sst xmlns="http://schemas.openxmlformats.org/spreadsheetml/2006/main" count="334" uniqueCount="142">
  <si>
    <t>MINISTERIO DE SALUD</t>
  </si>
  <si>
    <t>PROVEEDURÍA INSTITUCIONAL</t>
  </si>
  <si>
    <t>GOBIERNO CENTRAL</t>
  </si>
  <si>
    <t>ID_MINISTERIO</t>
  </si>
  <si>
    <t>ID_PROGRAMA</t>
  </si>
  <si>
    <t>ID_SUBPROGRAMA</t>
  </si>
  <si>
    <t>CÓDIGO MERCANCÍA</t>
  </si>
  <si>
    <t>DESCRIPCIÓN</t>
  </si>
  <si>
    <t>UNID</t>
  </si>
  <si>
    <t>EMPAQUE</t>
  </si>
  <si>
    <t>TIPO FUENTE</t>
  </si>
  <si>
    <t>PERIODO</t>
  </si>
  <si>
    <t>CANTIDAD</t>
  </si>
  <si>
    <t>MONTO TOTAL ESTIMADO</t>
  </si>
  <si>
    <t>1.1.1.1.211.000</t>
  </si>
  <si>
    <t>10101-005-000001</t>
  </si>
  <si>
    <t>Alquiler de edificios</t>
  </si>
  <si>
    <t>UNI</t>
  </si>
  <si>
    <t>I Y II SEMESTRE</t>
  </si>
  <si>
    <t>10199-900-000001</t>
  </si>
  <si>
    <t>Otros alquileres</t>
  </si>
  <si>
    <t>10303-900-000025</t>
  </si>
  <si>
    <t>Servicios varios de impresión y encuadernación</t>
  </si>
  <si>
    <t>10805-001-000020</t>
  </si>
  <si>
    <t>Reparación y mantenimiento de vehículo</t>
  </si>
  <si>
    <t>10807-020-000010</t>
  </si>
  <si>
    <t>Contrato mantenimiento y reparación de mobiliario y equipo de oficina</t>
  </si>
  <si>
    <t>10808-015-000045</t>
  </si>
  <si>
    <t>Mantenimiento y reparación de equipo de cómputo</t>
  </si>
  <si>
    <t>20101-900-000005</t>
  </si>
  <si>
    <t>Contrato tarjetas para combustible</t>
  </si>
  <si>
    <t>20104-085-009200</t>
  </si>
  <si>
    <t>TINTA IMPRESORA EPSON XP-211 CYAN, No. 196</t>
  </si>
  <si>
    <t>TINTA IMPRESORA EPSON XP-211 AMARILLO, No. 196</t>
  </si>
  <si>
    <t>TINTA IMPRESORA EPSON XP-211 MAGENTA, No. 196</t>
  </si>
  <si>
    <t>TINTA IMPRESORA EPSON XP-211 NEGRO, No. 197</t>
  </si>
  <si>
    <t>TINTA IMPRESORA EPSON XP-201, NEGRO</t>
  </si>
  <si>
    <t>TINTA IMPRESORA EPSON XP-201, MAGENTA</t>
  </si>
  <si>
    <t>TINTA IMPRESORA EPSON XP-201, CYAN</t>
  </si>
  <si>
    <t>TINTA IMPRESORA EPSON XP-201, AMARILLO</t>
  </si>
  <si>
    <t>TINTA IMPRESORA EPSON XP-411, NEGRO</t>
  </si>
  <si>
    <t>TINTA IMPRESORA EPSON XP-411, CYAN</t>
  </si>
  <si>
    <t>TINTA IMPRESORA EPSON XP-411, MAGENTA</t>
  </si>
  <si>
    <t>TINTA IMPRESORA EPSON XP-411, AMARILLO</t>
  </si>
  <si>
    <t>TINTA IMPRESORA EPSON STYLUS OFFICE T-1110</t>
  </si>
  <si>
    <t>20104-090-000600</t>
  </si>
  <si>
    <t>TONER XEROX 106R02312 P/FOTOCOPIADORA WORK CENTRE 3325 HIGH CAPACITIY</t>
  </si>
  <si>
    <t>TONER XEROX WCM-201 P/FOTOCOPIADORA</t>
  </si>
  <si>
    <t>20104-090-001105</t>
  </si>
  <si>
    <t>TONER BROTHER MFC-7340 ALTO RENDIMIENTO</t>
  </si>
  <si>
    <t>20104-090-003120</t>
  </si>
  <si>
    <t>TONER BROTHER 402/575 FILMICO PARA FAX</t>
  </si>
  <si>
    <t>20304-120-000001</t>
  </si>
  <si>
    <t>Materiales y productos eléctricos, telefónicos y de cómputo</t>
  </si>
  <si>
    <t>20401-001-000001</t>
  </si>
  <si>
    <t>Herramientas e instrumentos</t>
  </si>
  <si>
    <t>1.1.1.1.211.001</t>
  </si>
  <si>
    <t>Repuestos y accesorios</t>
  </si>
  <si>
    <t>Utiles y materiales de oficina y cómputo</t>
  </si>
  <si>
    <t>29903-190-000001</t>
  </si>
  <si>
    <t>Productos de papel y cartón</t>
  </si>
  <si>
    <t>1.1.1.1.211.002</t>
  </si>
  <si>
    <t>29904-095-000001</t>
  </si>
  <si>
    <t>Textiles y vestuarios</t>
  </si>
  <si>
    <t>1.1.1.1.211.003</t>
  </si>
  <si>
    <t>Utiles y materiales de limpieza</t>
  </si>
  <si>
    <t>1.1.1.1.211.004</t>
  </si>
  <si>
    <t>29999-900-080510</t>
  </si>
  <si>
    <t>Otros utiles y materiales y suministros diversos</t>
  </si>
  <si>
    <t>50104-900-000020</t>
  </si>
  <si>
    <t>Muebles de varios tipos y usos de oficina</t>
  </si>
  <si>
    <t xml:space="preserve">TOTAL GENERAL </t>
  </si>
  <si>
    <t>DIRECCION FINANCIERA, BIENES Y SERVICIOS</t>
  </si>
  <si>
    <t>AREA DE PRESUPUESTACION, CUSTODIA Y NORMALIZACION</t>
  </si>
  <si>
    <t xml:space="preserve">GOBIERNO CENTRAL </t>
  </si>
  <si>
    <t xml:space="preserve"> </t>
  </si>
  <si>
    <t xml:space="preserve">CONSOLIDADO GENERAL </t>
  </si>
  <si>
    <t xml:space="preserve">  PROGRAMA 632-00  </t>
  </si>
  <si>
    <t xml:space="preserve"> SUB PROGRAMA 632-00   PROVISION DE SERVICIOS DE SALUD</t>
  </si>
  <si>
    <t>Partida</t>
  </si>
  <si>
    <t>Tipo Material</t>
  </si>
  <si>
    <t>Prespuesto Aprobado</t>
  </si>
  <si>
    <t>MONTO</t>
  </si>
  <si>
    <t>A Ejecutar</t>
  </si>
  <si>
    <t>Tintas , Pinturas y Diluyentes</t>
  </si>
  <si>
    <t xml:space="preserve">MONTO TOTAL </t>
  </si>
  <si>
    <t>PLAN DE COMPRAS 2017 PROGRAMA: PROVISION DE SERVICIOS DE SALUD</t>
  </si>
  <si>
    <t>Equipo y programas de cómputo</t>
  </si>
  <si>
    <t>TINTAS CUADRO BASICO POR CONVENIO MARCO.</t>
  </si>
  <si>
    <t>TINTA IMPRESORA EPSON L-355; L-210; L-220; CYAN</t>
  </si>
  <si>
    <t>TINTA IMPRESORA EPSON L-355; L-210; L-220; AMARILLO</t>
  </si>
  <si>
    <t>TINTA IMPRESORA EPSON L-355; L-210; L-220; MAGENTA</t>
  </si>
  <si>
    <t>TINTA IMPRESORA EPSON L-355; L-210; L-220; NEGRO</t>
  </si>
  <si>
    <t>TINTA IMPRESORA EPSON L-555; L-255; CYAN</t>
  </si>
  <si>
    <t>TINTA IMPRESORA EPSON L-555; L-255; MAGENTA</t>
  </si>
  <si>
    <t>TINTA IMPRESORA EPSON L-555; L-255; NEGRO</t>
  </si>
  <si>
    <t>TINTA IMPRESORA EPSON L-555; L-255;AMARILLO</t>
  </si>
  <si>
    <t>TINTA XEROX CENTRE 6015, COLOR CYAN 106R01631</t>
  </si>
  <si>
    <t>TINTA XEROX CENTRE 6015, COLOR MAGENTA 106R01632</t>
  </si>
  <si>
    <t>TINTA XEROX CENTRE 6015, COLOR AMARILLO 106R01633</t>
  </si>
  <si>
    <t>TINTA XEROX CENTRE 6015, COLOR NEGRO 106R01634</t>
  </si>
  <si>
    <t>20104-085-009040</t>
  </si>
  <si>
    <t>10406-120-000001</t>
  </si>
  <si>
    <t>Servicios de vigilancia y seguridad</t>
  </si>
  <si>
    <t>Otros servicios de gestión y apoyo</t>
  </si>
  <si>
    <t>Actividades de capacitación</t>
  </si>
  <si>
    <t>Otras construcciones, adiciones y mejoras.</t>
  </si>
  <si>
    <t>I Y II SEMETRE</t>
  </si>
  <si>
    <t>PRECIO UNITARIO</t>
  </si>
  <si>
    <t>10301-001-000005</t>
  </si>
  <si>
    <t>50299-030-000300</t>
  </si>
  <si>
    <t>Servicios generales</t>
  </si>
  <si>
    <t>Servicio de Impresión, encuadernación y otros</t>
  </si>
  <si>
    <t>Mantenimiento y reparación de equipo de transporte</t>
  </si>
  <si>
    <t>Mantenimiento y reparación de equipo y mobiliario de oficina</t>
  </si>
  <si>
    <t>Mantenimiento y reparación de equipo de cómputo y sistemas de información</t>
  </si>
  <si>
    <t>Combustibles y lubricantes</t>
  </si>
  <si>
    <t>Productos de papel, cartón e impresos</t>
  </si>
  <si>
    <t>Textiles y vestuario</t>
  </si>
  <si>
    <t>Otros útiles, materiales y suministros</t>
  </si>
  <si>
    <t>Equipo de comunicación</t>
  </si>
  <si>
    <t>Equipo y mobiliario de oficina</t>
  </si>
  <si>
    <t>Otras construcciones, adicciones y mejoras</t>
  </si>
  <si>
    <t>Información</t>
  </si>
  <si>
    <t>Servicio de información</t>
  </si>
  <si>
    <t xml:space="preserve"> Alquiler Sistema de información ERP</t>
  </si>
  <si>
    <t xml:space="preserve"> Alquiler  Data center y hospedaje en la web (hosting)</t>
  </si>
  <si>
    <t>10499-900-000001</t>
  </si>
  <si>
    <t>Programas de capacitación</t>
  </si>
  <si>
    <t>10701-001-000030</t>
  </si>
  <si>
    <t>20402-001-000005</t>
  </si>
  <si>
    <t>20104-900-000010</t>
  </si>
  <si>
    <t>29901-900-000265</t>
  </si>
  <si>
    <t>29905-900-080705</t>
  </si>
  <si>
    <t>Sistema de comunicación y transmisión</t>
  </si>
  <si>
    <t>50103-040-000001</t>
  </si>
  <si>
    <t>20101-010-000001</t>
  </si>
  <si>
    <t>Aceite lubricante</t>
  </si>
  <si>
    <t>50105-095-000015</t>
  </si>
  <si>
    <t>Impresoras</t>
  </si>
  <si>
    <t>50105-090-005300</t>
  </si>
  <si>
    <t>Microcomputador Portátil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</si>
</sst>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2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" fillId="0" borderId="0"/>
    <xf numFmtId="0" fontId="21" fillId="0" borderId="0"/>
    <xf numFmtId="0" fontId="1" fillId="0" borderId="0"/>
    <xf numFmtId="0" fontId="24" fillId="0" borderId="0"/>
    <xf numFmtId="0" fontId="1" fillId="0" borderId="0"/>
    <xf numFmtId="0" fontId="1" fillId="22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9">
    <xf numFmtId="0" fontId="0" fillId="0" borderId="0" xfId="0"/>
    <xf numFmtId="0" fontId="2" fillId="23" borderId="9" xfId="0" applyFont="1" applyFill="1" applyBorder="1" applyAlignment="1">
      <alignment horizontal="center" vertical="center" wrapText="1"/>
    </xf>
    <xf numFmtId="1" fontId="2" fillId="23" borderId="10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horizontal="left"/>
    </xf>
    <xf numFmtId="0" fontId="18" fillId="24" borderId="11" xfId="0" applyFont="1" applyFill="1" applyBorder="1" applyAlignment="1">
      <alignment horizontal="center" vertical="center" wrapText="1"/>
    </xf>
    <xf numFmtId="4" fontId="18" fillId="24" borderId="11" xfId="0" applyNumberFormat="1" applyFont="1" applyFill="1" applyBorder="1" applyAlignment="1">
      <alignment horizontal="center" vertical="center"/>
    </xf>
    <xf numFmtId="4" fontId="18" fillId="25" borderId="11" xfId="0" applyNumberFormat="1" applyFont="1" applyFill="1" applyBorder="1" applyAlignment="1">
      <alignment horizontal="center" vertical="center"/>
    </xf>
    <xf numFmtId="4" fontId="2" fillId="23" borderId="12" xfId="0" applyNumberFormat="1" applyFont="1" applyFill="1" applyBorder="1" applyAlignment="1">
      <alignment horizontal="center" vertical="center" wrapText="1"/>
    </xf>
    <xf numFmtId="4" fontId="2" fillId="23" borderId="14" xfId="0" applyNumberFormat="1" applyFont="1" applyFill="1" applyBorder="1" applyAlignment="1">
      <alignment horizontal="center" vertical="center" wrapText="1"/>
    </xf>
    <xf numFmtId="4" fontId="2" fillId="26" borderId="13" xfId="0" applyNumberFormat="1" applyFont="1" applyFill="1" applyBorder="1" applyAlignment="1" applyProtection="1">
      <alignment horizontal="center" vertical="center"/>
    </xf>
    <xf numFmtId="0" fontId="2" fillId="23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 applyProtection="1">
      <alignment horizontal="center" vertical="center" wrapText="1"/>
    </xf>
    <xf numFmtId="1" fontId="2" fillId="0" borderId="17" xfId="0" quotePrefix="1" applyNumberFormat="1" applyFont="1" applyFill="1" applyBorder="1" applyAlignment="1" applyProtection="1">
      <alignment horizontal="center" vertical="center" wrapText="1"/>
    </xf>
    <xf numFmtId="1" fontId="2" fillId="0" borderId="14" xfId="0" quotePrefix="1" applyNumberFormat="1" applyFont="1" applyFill="1" applyBorder="1" applyAlignment="1" applyProtection="1">
      <alignment horizontal="center" vertical="center" wrapText="1"/>
    </xf>
    <xf numFmtId="1" fontId="2" fillId="0" borderId="14" xfId="0" applyNumberFormat="1" applyFont="1" applyFill="1" applyBorder="1" applyAlignment="1" applyProtection="1">
      <alignment horizontal="center" vertical="center" wrapText="1"/>
    </xf>
    <xf numFmtId="1" fontId="2" fillId="26" borderId="16" xfId="0" applyNumberFormat="1" applyFont="1" applyFill="1" applyBorder="1" applyAlignment="1" applyProtection="1">
      <alignment horizontal="center" vertical="center" wrapText="1"/>
    </xf>
    <xf numFmtId="1" fontId="2" fillId="26" borderId="17" xfId="0" quotePrefix="1" applyNumberFormat="1" applyFont="1" applyFill="1" applyBorder="1" applyAlignment="1" applyProtection="1">
      <alignment horizontal="center" vertical="center" wrapText="1"/>
    </xf>
    <xf numFmtId="1" fontId="2" fillId="26" borderId="14" xfId="0" applyNumberFormat="1" applyFont="1" applyFill="1" applyBorder="1" applyAlignment="1" applyProtection="1">
      <alignment horizontal="center" vertical="center" wrapText="1"/>
    </xf>
    <xf numFmtId="1" fontId="2" fillId="26" borderId="16" xfId="0" applyNumberFormat="1" applyFont="1" applyFill="1" applyBorder="1" applyAlignment="1" applyProtection="1">
      <alignment horizontal="center" vertical="top" wrapText="1"/>
    </xf>
    <xf numFmtId="1" fontId="2" fillId="26" borderId="17" xfId="0" quotePrefix="1" applyNumberFormat="1" applyFont="1" applyFill="1" applyBorder="1" applyAlignment="1" applyProtection="1">
      <alignment horizontal="center" vertical="top" wrapText="1"/>
    </xf>
    <xf numFmtId="1" fontId="2" fillId="0" borderId="14" xfId="0" applyNumberFormat="1" applyFont="1" applyFill="1" applyBorder="1" applyAlignment="1" applyProtection="1">
      <alignment horizontal="justify" vertical="center" wrapText="1"/>
    </xf>
    <xf numFmtId="1" fontId="2" fillId="26" borderId="14" xfId="0" applyNumberFormat="1" applyFont="1" applyFill="1" applyBorder="1" applyAlignment="1" applyProtection="1">
      <alignment horizontal="justify" vertical="center" wrapText="1"/>
    </xf>
    <xf numFmtId="0" fontId="2" fillId="23" borderId="18" xfId="0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 applyProtection="1">
      <alignment horizontal="center" vertical="center" wrapText="1"/>
    </xf>
    <xf numFmtId="1" fontId="2" fillId="26" borderId="14" xfId="0" applyNumberFormat="1" applyFont="1" applyFill="1" applyBorder="1" applyAlignment="1" applyProtection="1">
      <alignment horizontal="center" vertical="top" wrapText="1"/>
    </xf>
    <xf numFmtId="3" fontId="2" fillId="26" borderId="14" xfId="0" applyNumberFormat="1" applyFont="1" applyFill="1" applyBorder="1" applyAlignment="1" applyProtection="1">
      <alignment wrapText="1"/>
    </xf>
    <xf numFmtId="3" fontId="2" fillId="0" borderId="14" xfId="0" applyNumberFormat="1" applyFont="1" applyFill="1" applyBorder="1" applyAlignment="1" applyProtection="1">
      <alignment horizontal="center" vertical="center"/>
    </xf>
    <xf numFmtId="3" fontId="2" fillId="26" borderId="14" xfId="0" applyNumberFormat="1" applyFont="1" applyFill="1" applyBorder="1" applyAlignment="1" applyProtection="1">
      <alignment vertical="center"/>
    </xf>
    <xf numFmtId="0" fontId="2" fillId="23" borderId="19" xfId="0" applyFont="1" applyFill="1" applyBorder="1" applyAlignment="1">
      <alignment horizontal="center" vertical="center" wrapText="1"/>
    </xf>
    <xf numFmtId="4" fontId="18" fillId="24" borderId="15" xfId="0" applyNumberFormat="1" applyFont="1" applyFill="1" applyBorder="1" applyAlignment="1">
      <alignment horizontal="center" vertical="center"/>
    </xf>
    <xf numFmtId="4" fontId="18" fillId="24" borderId="14" xfId="0" applyNumberFormat="1" applyFont="1" applyFill="1" applyBorder="1" applyAlignment="1">
      <alignment horizontal="center" vertical="center"/>
    </xf>
    <xf numFmtId="1" fontId="18" fillId="0" borderId="20" xfId="0" applyNumberFormat="1" applyFont="1" applyBorder="1" applyAlignment="1" applyProtection="1">
      <alignment horizontal="center" vertical="center"/>
    </xf>
    <xf numFmtId="4" fontId="18" fillId="0" borderId="21" xfId="0" applyNumberFormat="1" applyFont="1" applyBorder="1" applyAlignment="1" applyProtection="1">
      <alignment horizontal="center" vertical="center" wrapText="1"/>
    </xf>
    <xf numFmtId="4" fontId="18" fillId="0" borderId="22" xfId="0" applyNumberFormat="1" applyFont="1" applyBorder="1" applyAlignment="1" applyProtection="1">
      <alignment horizontal="center" vertical="center"/>
    </xf>
    <xf numFmtId="4" fontId="19" fillId="0" borderId="23" xfId="0" applyNumberFormat="1" applyFont="1" applyBorder="1" applyAlignment="1">
      <alignment horizontal="center" vertical="center"/>
    </xf>
    <xf numFmtId="3" fontId="2" fillId="26" borderId="14" xfId="0" applyNumberFormat="1" applyFont="1" applyFill="1" applyBorder="1" applyAlignment="1" applyProtection="1">
      <alignment horizontal="center" vertical="center"/>
    </xf>
    <xf numFmtId="3" fontId="2" fillId="0" borderId="24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 applyProtection="1">
      <alignment horizontal="center" vertical="center"/>
    </xf>
    <xf numFmtId="4" fontId="2" fillId="26" borderId="13" xfId="0" applyNumberFormat="1" applyFont="1" applyFill="1" applyBorder="1" applyAlignment="1" applyProtection="1">
      <alignment horizontal="center" vertical="center" wrapText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164" fontId="2" fillId="0" borderId="14" xfId="0" quotePrefix="1" applyNumberFormat="1" applyFont="1" applyFill="1" applyBorder="1" applyAlignment="1" applyProtection="1">
      <alignment horizontal="center" vertical="center" wrapText="1"/>
    </xf>
    <xf numFmtId="164" fontId="2" fillId="23" borderId="10" xfId="0" applyNumberFormat="1" applyFont="1" applyFill="1" applyBorder="1" applyAlignment="1">
      <alignment horizontal="center" vertical="center" wrapText="1"/>
    </xf>
    <xf numFmtId="164" fontId="2" fillId="26" borderId="14" xfId="0" quotePrefix="1" applyNumberFormat="1" applyFont="1" applyFill="1" applyBorder="1" applyAlignment="1" applyProtection="1">
      <alignment horizontal="center" vertical="top" wrapText="1"/>
    </xf>
    <xf numFmtId="164" fontId="2" fillId="26" borderId="14" xfId="0" quotePrefix="1" applyNumberFormat="1" applyFont="1" applyFill="1" applyBorder="1" applyAlignment="1" applyProtection="1">
      <alignment horizontal="center" vertical="center" wrapText="1"/>
    </xf>
    <xf numFmtId="164" fontId="2" fillId="23" borderId="18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justify" vertical="center" wrapText="1"/>
    </xf>
    <xf numFmtId="16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3" fillId="0" borderId="14" xfId="39" applyFont="1" applyFill="1" applyBorder="1" applyAlignment="1">
      <alignment horizontal="justify" vertical="center" wrapText="1"/>
    </xf>
    <xf numFmtId="4" fontId="1" fillId="0" borderId="0" xfId="0" applyNumberFormat="1" applyFont="1"/>
    <xf numFmtId="0" fontId="1" fillId="23" borderId="18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justify" vertical="center" wrapText="1"/>
    </xf>
    <xf numFmtId="1" fontId="2" fillId="0" borderId="14" xfId="38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2" fillId="23" borderId="10" xfId="0" applyNumberFormat="1" applyFont="1" applyFill="1" applyBorder="1" applyAlignment="1">
      <alignment horizontal="center" vertical="center" wrapText="1"/>
    </xf>
    <xf numFmtId="165" fontId="2" fillId="0" borderId="14" xfId="0" quotePrefix="1" applyNumberFormat="1" applyFont="1" applyFill="1" applyBorder="1" applyAlignment="1" applyProtection="1">
      <alignment horizontal="center" vertical="center" wrapText="1"/>
    </xf>
    <xf numFmtId="165" fontId="2" fillId="26" borderId="14" xfId="0" quotePrefix="1" applyNumberFormat="1" applyFont="1" applyFill="1" applyBorder="1" applyAlignment="1" applyProtection="1">
      <alignment horizontal="center" vertical="top" wrapText="1"/>
    </xf>
    <xf numFmtId="165" fontId="2" fillId="26" borderId="14" xfId="0" quotePrefix="1" applyNumberFormat="1" applyFont="1" applyFill="1" applyBorder="1" applyAlignment="1" applyProtection="1">
      <alignment horizontal="center" vertical="center" wrapText="1"/>
    </xf>
    <xf numFmtId="165" fontId="1" fillId="23" borderId="1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4" fontId="0" fillId="0" borderId="0" xfId="0" applyNumberFormat="1"/>
    <xf numFmtId="0" fontId="2" fillId="0" borderId="0" xfId="0" applyFont="1" applyAlignment="1">
      <alignment horizontal="center" vertical="center" wrapText="1"/>
    </xf>
    <xf numFmtId="0" fontId="1" fillId="0" borderId="0" xfId="0" applyFont="1" applyFill="1"/>
    <xf numFmtId="1" fontId="2" fillId="27" borderId="14" xfId="0" applyNumberFormat="1" applyFont="1" applyFill="1" applyBorder="1" applyAlignment="1" applyProtection="1">
      <alignment horizontal="center" vertical="center" wrapText="1"/>
    </xf>
    <xf numFmtId="164" fontId="2" fillId="27" borderId="14" xfId="0" quotePrefix="1" applyNumberFormat="1" applyFont="1" applyFill="1" applyBorder="1" applyAlignment="1" applyProtection="1">
      <alignment horizontal="center" vertical="center" wrapText="1"/>
    </xf>
    <xf numFmtId="4" fontId="2" fillId="27" borderId="13" xfId="0" applyNumberFormat="1" applyFont="1" applyFill="1" applyBorder="1" applyAlignment="1" applyProtection="1">
      <alignment horizontal="center" vertical="center"/>
    </xf>
    <xf numFmtId="0" fontId="1" fillId="27" borderId="0" xfId="0" applyFont="1" applyFill="1"/>
    <xf numFmtId="3" fontId="2" fillId="27" borderId="14" xfId="0" applyNumberFormat="1" applyFont="1" applyFill="1" applyBorder="1" applyAlignment="1" applyProtection="1">
      <alignment horizontal="center" vertical="center"/>
    </xf>
    <xf numFmtId="4" fontId="25" fillId="23" borderId="12" xfId="0" applyNumberFormat="1" applyFont="1" applyFill="1" applyBorder="1" applyAlignment="1">
      <alignment horizontal="center" vertical="center" wrapText="1"/>
    </xf>
    <xf numFmtId="4" fontId="18" fillId="0" borderId="26" xfId="0" applyNumberFormat="1" applyFont="1" applyBorder="1" applyAlignment="1" applyProtection="1">
      <alignment horizontal="center" vertical="center" wrapText="1"/>
    </xf>
    <xf numFmtId="4" fontId="19" fillId="0" borderId="27" xfId="0" applyNumberFormat="1" applyFont="1" applyBorder="1" applyAlignment="1">
      <alignment horizontal="center" vertical="center"/>
    </xf>
    <xf numFmtId="4" fontId="18" fillId="25" borderId="15" xfId="0" applyNumberFormat="1" applyFont="1" applyFill="1" applyBorder="1" applyAlignment="1">
      <alignment vertical="center"/>
    </xf>
    <xf numFmtId="1" fontId="2" fillId="0" borderId="14" xfId="0" applyNumberFormat="1" applyFont="1" applyFill="1" applyBorder="1" applyAlignment="1" applyProtection="1">
      <alignment horizontal="left" vertical="center" wrapText="1"/>
    </xf>
    <xf numFmtId="4" fontId="1" fillId="0" borderId="14" xfId="0" applyNumberFormat="1" applyFont="1" applyFill="1" applyBorder="1" applyAlignment="1" applyProtection="1">
      <alignment horizontal="center" vertical="center"/>
    </xf>
    <xf numFmtId="4" fontId="2" fillId="26" borderId="14" xfId="0" applyNumberFormat="1" applyFont="1" applyFill="1" applyBorder="1" applyAlignment="1" applyProtection="1">
      <alignment horizontal="center" wrapText="1"/>
    </xf>
    <xf numFmtId="4" fontId="1" fillId="26" borderId="14" xfId="0" applyNumberFormat="1" applyFont="1" applyFill="1" applyBorder="1" applyAlignment="1" applyProtection="1">
      <alignment horizontal="center" vertical="center"/>
    </xf>
    <xf numFmtId="4" fontId="2" fillId="26" borderId="14" xfId="0" applyNumberFormat="1" applyFont="1" applyFill="1" applyBorder="1" applyAlignment="1" applyProtection="1">
      <alignment horizontal="center" vertical="center"/>
    </xf>
    <xf numFmtId="4" fontId="1" fillId="27" borderId="14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9" fillId="0" borderId="2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ormal" xfId="0" builtinId="0"/>
    <cellStyle name="Normal 2" xfId="36"/>
    <cellStyle name="Normal 2 2" xfId="37"/>
    <cellStyle name="Normal 3" xfId="38"/>
    <cellStyle name="Normal 4" xfId="39"/>
    <cellStyle name="Normal 6" xfId="40"/>
    <cellStyle name="Note" xfId="41"/>
    <cellStyle name="Output" xfId="42"/>
    <cellStyle name="Title" xfId="43"/>
    <cellStyle name="Warning Text" xfId="4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view="pageBreakPreview" zoomScale="60" zoomScaleNormal="60" workbookViewId="0">
      <selection activeCell="K26" sqref="K26"/>
    </sheetView>
  </sheetViews>
  <sheetFormatPr baseColWidth="10" defaultColWidth="11.42578125" defaultRowHeight="12.75" x14ac:dyDescent="0.2"/>
  <cols>
    <col min="1" max="1" width="18.7109375" style="47" customWidth="1"/>
    <col min="2" max="2" width="15.85546875" style="48" customWidth="1"/>
    <col min="3" max="3" width="19.28515625" style="58" bestFit="1" customWidth="1"/>
    <col min="4" max="4" width="21" style="48" bestFit="1" customWidth="1"/>
    <col min="5" max="5" width="49.42578125" style="49" customWidth="1"/>
    <col min="6" max="6" width="7.28515625" style="48" customWidth="1"/>
    <col min="7" max="7" width="10.5703125" style="48" bestFit="1" customWidth="1"/>
    <col min="8" max="8" width="13.140625" style="50" bestFit="1" customWidth="1"/>
    <col min="9" max="9" width="15.7109375" style="48" bestFit="1" customWidth="1"/>
    <col min="10" max="10" width="11" style="48" bestFit="1" customWidth="1"/>
    <col min="11" max="11" width="21.5703125" style="51" customWidth="1"/>
    <col min="12" max="12" width="18.5703125" style="51" customWidth="1"/>
    <col min="13" max="13" width="11.42578125" style="46"/>
    <col min="14" max="14" width="21.140625" style="46" customWidth="1"/>
    <col min="15" max="16384" width="11.42578125" style="46"/>
  </cols>
  <sheetData>
    <row r="1" spans="1:12" x14ac:dyDescent="0.2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66"/>
    </row>
    <row r="2" spans="1:12" x14ac:dyDescent="0.2">
      <c r="A2" s="83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66"/>
    </row>
    <row r="3" spans="1:12" x14ac:dyDescent="0.2">
      <c r="A3" s="83" t="s">
        <v>86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66"/>
    </row>
    <row r="4" spans="1:12" x14ac:dyDescent="0.2">
      <c r="A4" s="83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66"/>
    </row>
    <row r="5" spans="1:12" ht="13.5" thickBot="1" x14ac:dyDescent="0.25"/>
    <row r="6" spans="1:12" s="52" customFormat="1" ht="36" customHeight="1" thickBot="1" x14ac:dyDescent="0.25">
      <c r="A6" s="1" t="s">
        <v>3</v>
      </c>
      <c r="B6" s="2" t="s">
        <v>4</v>
      </c>
      <c r="C6" s="59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42" t="s">
        <v>10</v>
      </c>
      <c r="I6" s="2" t="s">
        <v>11</v>
      </c>
      <c r="J6" s="2" t="s">
        <v>12</v>
      </c>
      <c r="K6" s="8" t="s">
        <v>13</v>
      </c>
      <c r="L6" s="9" t="s">
        <v>108</v>
      </c>
    </row>
    <row r="7" spans="1:12" ht="27" customHeight="1" x14ac:dyDescent="0.2">
      <c r="A7" s="12" t="s">
        <v>14</v>
      </c>
      <c r="B7" s="13">
        <v>632</v>
      </c>
      <c r="C7" s="60">
        <v>0</v>
      </c>
      <c r="D7" s="15" t="s">
        <v>15</v>
      </c>
      <c r="E7" s="21" t="s">
        <v>16</v>
      </c>
      <c r="F7" s="15" t="s">
        <v>17</v>
      </c>
      <c r="G7" s="15">
        <v>0</v>
      </c>
      <c r="H7" s="41">
        <v>1</v>
      </c>
      <c r="I7" s="15" t="s">
        <v>18</v>
      </c>
      <c r="J7" s="37">
        <v>1</v>
      </c>
      <c r="K7" s="38">
        <f>J7*L7</f>
        <v>200000000</v>
      </c>
      <c r="L7" s="78">
        <v>200000000</v>
      </c>
    </row>
    <row r="8" spans="1:12" ht="27" customHeight="1" x14ac:dyDescent="0.2">
      <c r="A8" s="19"/>
      <c r="B8" s="20"/>
      <c r="C8" s="61"/>
      <c r="D8" s="18"/>
      <c r="E8" s="22"/>
      <c r="F8" s="18"/>
      <c r="G8" s="25"/>
      <c r="H8" s="43"/>
      <c r="I8" s="25"/>
      <c r="J8" s="26"/>
      <c r="K8" s="39">
        <f>+K7</f>
        <v>200000000</v>
      </c>
      <c r="L8" s="79"/>
    </row>
    <row r="9" spans="1:12" ht="27" customHeight="1" x14ac:dyDescent="0.2">
      <c r="A9" s="12" t="s">
        <v>14</v>
      </c>
      <c r="B9" s="13">
        <v>632</v>
      </c>
      <c r="C9" s="60">
        <v>1</v>
      </c>
      <c r="D9" s="15" t="s">
        <v>19</v>
      </c>
      <c r="E9" s="77" t="s">
        <v>125</v>
      </c>
      <c r="F9" s="15" t="s">
        <v>17</v>
      </c>
      <c r="G9" s="15">
        <v>0</v>
      </c>
      <c r="H9" s="41">
        <v>1</v>
      </c>
      <c r="I9" s="15" t="s">
        <v>18</v>
      </c>
      <c r="J9" s="37">
        <v>1</v>
      </c>
      <c r="K9" s="38">
        <v>161800000</v>
      </c>
      <c r="L9" s="78">
        <v>161800000</v>
      </c>
    </row>
    <row r="10" spans="1:12" ht="27" customHeight="1" x14ac:dyDescent="0.2">
      <c r="A10" s="12"/>
      <c r="B10" s="13"/>
      <c r="C10" s="60"/>
      <c r="D10" s="15" t="s">
        <v>19</v>
      </c>
      <c r="E10" s="77" t="s">
        <v>126</v>
      </c>
      <c r="F10" s="15" t="s">
        <v>17</v>
      </c>
      <c r="G10" s="15">
        <v>0</v>
      </c>
      <c r="H10" s="41">
        <v>2</v>
      </c>
      <c r="I10" s="15" t="s">
        <v>18</v>
      </c>
      <c r="J10" s="37">
        <v>1</v>
      </c>
      <c r="K10" s="38">
        <f>+L10*J10</f>
        <v>58433290</v>
      </c>
      <c r="L10" s="78">
        <v>58433290</v>
      </c>
    </row>
    <row r="11" spans="1:12" ht="27" customHeight="1" x14ac:dyDescent="0.2">
      <c r="A11" s="19"/>
      <c r="B11" s="20"/>
      <c r="C11" s="61"/>
      <c r="D11" s="18"/>
      <c r="E11" s="22"/>
      <c r="F11" s="18"/>
      <c r="G11" s="25"/>
      <c r="H11" s="43"/>
      <c r="I11" s="25"/>
      <c r="J11" s="26"/>
      <c r="K11" s="39">
        <f>+K9+K10</f>
        <v>220233290</v>
      </c>
      <c r="L11" s="79"/>
    </row>
    <row r="12" spans="1:12" s="67" customFormat="1" ht="27" customHeight="1" x14ac:dyDescent="0.2">
      <c r="A12" s="12" t="s">
        <v>14</v>
      </c>
      <c r="B12" s="13">
        <v>632</v>
      </c>
      <c r="C12" s="60">
        <v>0</v>
      </c>
      <c r="D12" s="15" t="s">
        <v>109</v>
      </c>
      <c r="E12" s="21" t="s">
        <v>124</v>
      </c>
      <c r="F12" s="15" t="s">
        <v>17</v>
      </c>
      <c r="G12" s="15">
        <v>0</v>
      </c>
      <c r="H12" s="41">
        <v>1</v>
      </c>
      <c r="I12" s="15" t="s">
        <v>18</v>
      </c>
      <c r="J12" s="37">
        <v>1</v>
      </c>
      <c r="K12" s="38">
        <f>J12*L12</f>
        <v>1035000</v>
      </c>
      <c r="L12" s="78">
        <v>1035000</v>
      </c>
    </row>
    <row r="13" spans="1:12" ht="27" customHeight="1" x14ac:dyDescent="0.2">
      <c r="A13" s="12" t="s">
        <v>14</v>
      </c>
      <c r="B13" s="13">
        <v>632</v>
      </c>
      <c r="C13" s="60">
        <v>1</v>
      </c>
      <c r="D13" s="15" t="s">
        <v>21</v>
      </c>
      <c r="E13" s="21" t="s">
        <v>22</v>
      </c>
      <c r="F13" s="15" t="s">
        <v>17</v>
      </c>
      <c r="G13" s="15">
        <v>0</v>
      </c>
      <c r="H13" s="41">
        <v>2</v>
      </c>
      <c r="I13" s="15" t="s">
        <v>18</v>
      </c>
      <c r="J13" s="37">
        <v>1</v>
      </c>
      <c r="K13" s="38">
        <f>J13*L13</f>
        <v>8590500</v>
      </c>
      <c r="L13" s="78">
        <v>8590500</v>
      </c>
    </row>
    <row r="14" spans="1:12" ht="27" customHeight="1" x14ac:dyDescent="0.2">
      <c r="A14" s="16"/>
      <c r="B14" s="17"/>
      <c r="C14" s="62"/>
      <c r="D14" s="18"/>
      <c r="E14" s="22"/>
      <c r="F14" s="18"/>
      <c r="G14" s="18"/>
      <c r="H14" s="44"/>
      <c r="I14" s="18"/>
      <c r="J14" s="28"/>
      <c r="K14" s="10">
        <f>+K12+K13</f>
        <v>9625500</v>
      </c>
      <c r="L14" s="80"/>
    </row>
    <row r="15" spans="1:12" ht="27" customHeight="1" x14ac:dyDescent="0.2">
      <c r="A15" s="12" t="s">
        <v>14</v>
      </c>
      <c r="B15" s="13">
        <v>632</v>
      </c>
      <c r="C15" s="60">
        <v>0</v>
      </c>
      <c r="D15" s="15" t="s">
        <v>102</v>
      </c>
      <c r="E15" s="21" t="s">
        <v>103</v>
      </c>
      <c r="F15" s="15" t="s">
        <v>17</v>
      </c>
      <c r="G15" s="15">
        <v>0</v>
      </c>
      <c r="H15" s="41">
        <v>1</v>
      </c>
      <c r="I15" s="15" t="s">
        <v>18</v>
      </c>
      <c r="J15" s="27">
        <v>1</v>
      </c>
      <c r="K15" s="38">
        <f>J15*L15</f>
        <v>15214500</v>
      </c>
      <c r="L15" s="78">
        <v>15214500</v>
      </c>
    </row>
    <row r="16" spans="1:12" ht="27" customHeight="1" x14ac:dyDescent="0.2">
      <c r="A16" s="12" t="s">
        <v>14</v>
      </c>
      <c r="B16" s="13">
        <v>632</v>
      </c>
      <c r="C16" s="60">
        <v>1</v>
      </c>
      <c r="D16" s="15" t="s">
        <v>127</v>
      </c>
      <c r="E16" s="21" t="s">
        <v>104</v>
      </c>
      <c r="F16" s="15" t="s">
        <v>17</v>
      </c>
      <c r="G16" s="15">
        <v>0</v>
      </c>
      <c r="H16" s="41">
        <v>2</v>
      </c>
      <c r="I16" s="15" t="s">
        <v>18</v>
      </c>
      <c r="J16" s="27">
        <v>1</v>
      </c>
      <c r="K16" s="38">
        <f>J16*L16</f>
        <v>269318</v>
      </c>
      <c r="L16" s="78">
        <v>269318</v>
      </c>
    </row>
    <row r="17" spans="1:12" ht="27" customHeight="1" x14ac:dyDescent="0.2">
      <c r="A17" s="16"/>
      <c r="B17" s="17"/>
      <c r="C17" s="62"/>
      <c r="D17" s="18"/>
      <c r="E17" s="22"/>
      <c r="F17" s="18"/>
      <c r="G17" s="18"/>
      <c r="H17" s="44"/>
      <c r="I17" s="18"/>
      <c r="J17" s="28"/>
      <c r="K17" s="10">
        <f>+K15+K16</f>
        <v>15483818</v>
      </c>
      <c r="L17" s="80"/>
    </row>
    <row r="18" spans="1:12" ht="27" customHeight="1" x14ac:dyDescent="0.2">
      <c r="A18" s="12" t="s">
        <v>14</v>
      </c>
      <c r="B18" s="13">
        <v>632</v>
      </c>
      <c r="C18" s="60">
        <v>0</v>
      </c>
      <c r="D18" s="15" t="s">
        <v>129</v>
      </c>
      <c r="E18" s="21" t="s">
        <v>128</v>
      </c>
      <c r="F18" s="15" t="s">
        <v>17</v>
      </c>
      <c r="G18" s="15">
        <v>0</v>
      </c>
      <c r="H18" s="41">
        <v>1</v>
      </c>
      <c r="I18" s="15" t="s">
        <v>18</v>
      </c>
      <c r="J18" s="27">
        <v>1</v>
      </c>
      <c r="K18" s="38">
        <f>J18*L18</f>
        <v>65000000</v>
      </c>
      <c r="L18" s="78">
        <v>65000000</v>
      </c>
    </row>
    <row r="19" spans="1:12" ht="27" customHeight="1" x14ac:dyDescent="0.2">
      <c r="A19" s="16"/>
      <c r="B19" s="17"/>
      <c r="C19" s="62"/>
      <c r="D19" s="18"/>
      <c r="E19" s="22"/>
      <c r="F19" s="18"/>
      <c r="G19" s="18"/>
      <c r="H19" s="44"/>
      <c r="I19" s="18"/>
      <c r="J19" s="28"/>
      <c r="K19" s="10">
        <f>K18</f>
        <v>65000000</v>
      </c>
      <c r="L19" s="80"/>
    </row>
    <row r="20" spans="1:12" s="67" customFormat="1" ht="27" customHeight="1" x14ac:dyDescent="0.2">
      <c r="A20" s="12" t="s">
        <v>14</v>
      </c>
      <c r="B20" s="13">
        <v>632</v>
      </c>
      <c r="C20" s="60">
        <v>0</v>
      </c>
      <c r="D20" s="15" t="s">
        <v>23</v>
      </c>
      <c r="E20" s="21" t="s">
        <v>24</v>
      </c>
      <c r="F20" s="15" t="s">
        <v>17</v>
      </c>
      <c r="G20" s="15">
        <v>0</v>
      </c>
      <c r="H20" s="41">
        <v>1</v>
      </c>
      <c r="I20" s="15" t="s">
        <v>18</v>
      </c>
      <c r="J20" s="27">
        <v>1</v>
      </c>
      <c r="K20" s="38">
        <f>J20*L20</f>
        <v>10350000</v>
      </c>
      <c r="L20" s="78">
        <v>10350000</v>
      </c>
    </row>
    <row r="21" spans="1:12" ht="27" customHeight="1" x14ac:dyDescent="0.2">
      <c r="A21" s="12" t="s">
        <v>14</v>
      </c>
      <c r="B21" s="13">
        <v>632</v>
      </c>
      <c r="C21" s="60">
        <v>1</v>
      </c>
      <c r="D21" s="15" t="s">
        <v>25</v>
      </c>
      <c r="E21" s="21" t="s">
        <v>26</v>
      </c>
      <c r="F21" s="15" t="s">
        <v>17</v>
      </c>
      <c r="G21" s="15">
        <v>0</v>
      </c>
      <c r="H21" s="41">
        <v>2</v>
      </c>
      <c r="I21" s="15" t="s">
        <v>18</v>
      </c>
      <c r="J21" s="27">
        <v>1</v>
      </c>
      <c r="K21" s="38">
        <f>J21*L21</f>
        <v>3312000</v>
      </c>
      <c r="L21" s="78">
        <v>3312000</v>
      </c>
    </row>
    <row r="22" spans="1:12" ht="27" customHeight="1" x14ac:dyDescent="0.2">
      <c r="A22" s="12" t="s">
        <v>14</v>
      </c>
      <c r="B22" s="13">
        <v>632</v>
      </c>
      <c r="C22" s="60">
        <v>2</v>
      </c>
      <c r="D22" s="15" t="s">
        <v>27</v>
      </c>
      <c r="E22" s="21" t="s">
        <v>28</v>
      </c>
      <c r="F22" s="15" t="s">
        <v>17</v>
      </c>
      <c r="G22" s="15">
        <v>0</v>
      </c>
      <c r="H22" s="41">
        <v>3</v>
      </c>
      <c r="I22" s="15" t="s">
        <v>18</v>
      </c>
      <c r="J22" s="27">
        <v>1</v>
      </c>
      <c r="K22" s="38">
        <f>J22*L22</f>
        <v>5175000</v>
      </c>
      <c r="L22" s="78">
        <v>5175000</v>
      </c>
    </row>
    <row r="23" spans="1:12" ht="27" customHeight="1" x14ac:dyDescent="0.2">
      <c r="A23" s="16"/>
      <c r="B23" s="17"/>
      <c r="C23" s="62"/>
      <c r="D23" s="18"/>
      <c r="E23" s="22"/>
      <c r="F23" s="18"/>
      <c r="G23" s="18"/>
      <c r="H23" s="44"/>
      <c r="I23" s="18"/>
      <c r="J23" s="28"/>
      <c r="K23" s="10">
        <f>+K20+K21+K22</f>
        <v>18837000</v>
      </c>
      <c r="L23" s="80"/>
    </row>
    <row r="24" spans="1:12" ht="27" customHeight="1" x14ac:dyDescent="0.2">
      <c r="A24" s="12" t="s">
        <v>14</v>
      </c>
      <c r="B24" s="13">
        <v>632</v>
      </c>
      <c r="C24" s="60">
        <v>0</v>
      </c>
      <c r="D24" s="15" t="s">
        <v>29</v>
      </c>
      <c r="E24" s="21" t="s">
        <v>30</v>
      </c>
      <c r="F24" s="15" t="s">
        <v>17</v>
      </c>
      <c r="G24" s="15">
        <v>0</v>
      </c>
      <c r="H24" s="41">
        <v>1</v>
      </c>
      <c r="I24" s="15" t="s">
        <v>18</v>
      </c>
      <c r="J24" s="24">
        <v>1</v>
      </c>
      <c r="K24" s="40">
        <f>J24*L24</f>
        <v>66317900</v>
      </c>
      <c r="L24" s="78">
        <v>66317900</v>
      </c>
    </row>
    <row r="25" spans="1:12" ht="27" customHeight="1" x14ac:dyDescent="0.2">
      <c r="A25" s="12"/>
      <c r="B25" s="13"/>
      <c r="C25" s="60"/>
      <c r="D25" s="15" t="s">
        <v>136</v>
      </c>
      <c r="E25" s="21" t="s">
        <v>137</v>
      </c>
      <c r="F25" s="15" t="s">
        <v>17</v>
      </c>
      <c r="G25" s="15">
        <v>0</v>
      </c>
      <c r="H25" s="41">
        <v>2</v>
      </c>
      <c r="I25" s="15" t="s">
        <v>18</v>
      </c>
      <c r="J25" s="24">
        <v>1</v>
      </c>
      <c r="K25" s="40">
        <f>J25*L25</f>
        <v>4000000</v>
      </c>
      <c r="L25" s="78">
        <v>4000000</v>
      </c>
    </row>
    <row r="26" spans="1:12" ht="27" customHeight="1" x14ac:dyDescent="0.2">
      <c r="A26" s="19"/>
      <c r="B26" s="20"/>
      <c r="C26" s="61"/>
      <c r="D26" s="18"/>
      <c r="E26" s="22"/>
      <c r="F26" s="18"/>
      <c r="G26" s="18"/>
      <c r="H26" s="44"/>
      <c r="I26" s="18"/>
      <c r="J26" s="28"/>
      <c r="K26" s="10">
        <f>K24+K25</f>
        <v>70317900</v>
      </c>
      <c r="L26" s="81"/>
    </row>
    <row r="27" spans="1:12" ht="27" customHeight="1" x14ac:dyDescent="0.2">
      <c r="A27" s="12" t="s">
        <v>14</v>
      </c>
      <c r="B27" s="13">
        <v>632</v>
      </c>
      <c r="C27" s="60">
        <v>0</v>
      </c>
      <c r="D27" s="57" t="s">
        <v>131</v>
      </c>
      <c r="E27" s="53" t="s">
        <v>88</v>
      </c>
      <c r="F27" s="15" t="s">
        <v>17</v>
      </c>
      <c r="G27" s="15">
        <v>0</v>
      </c>
      <c r="H27" s="41">
        <v>1</v>
      </c>
      <c r="I27" s="15" t="s">
        <v>18</v>
      </c>
      <c r="J27" s="27">
        <v>1</v>
      </c>
      <c r="K27" s="38">
        <f t="shared" ref="K27:K56" si="0">L27*J27</f>
        <v>8001092</v>
      </c>
      <c r="L27" s="78">
        <v>8001092</v>
      </c>
    </row>
    <row r="28" spans="1:12" ht="27" customHeight="1" x14ac:dyDescent="0.2">
      <c r="A28" s="12" t="s">
        <v>14</v>
      </c>
      <c r="B28" s="13">
        <v>632</v>
      </c>
      <c r="C28" s="60">
        <v>1</v>
      </c>
      <c r="D28" s="57" t="s">
        <v>31</v>
      </c>
      <c r="E28" s="53" t="s">
        <v>32</v>
      </c>
      <c r="F28" s="15" t="s">
        <v>17</v>
      </c>
      <c r="G28" s="15">
        <v>0</v>
      </c>
      <c r="H28" s="41">
        <v>2</v>
      </c>
      <c r="I28" s="15" t="s">
        <v>18</v>
      </c>
      <c r="J28" s="27">
        <v>15</v>
      </c>
      <c r="K28" s="38">
        <f t="shared" si="0"/>
        <v>75000</v>
      </c>
      <c r="L28" s="78">
        <v>5000</v>
      </c>
    </row>
    <row r="29" spans="1:12" ht="27" customHeight="1" x14ac:dyDescent="0.2">
      <c r="A29" s="12" t="s">
        <v>14</v>
      </c>
      <c r="B29" s="13">
        <v>632</v>
      </c>
      <c r="C29" s="60">
        <v>2</v>
      </c>
      <c r="D29" s="57" t="s">
        <v>31</v>
      </c>
      <c r="E29" s="53" t="s">
        <v>33</v>
      </c>
      <c r="F29" s="15" t="s">
        <v>17</v>
      </c>
      <c r="G29" s="15">
        <v>0</v>
      </c>
      <c r="H29" s="41">
        <v>3</v>
      </c>
      <c r="I29" s="15" t="s">
        <v>18</v>
      </c>
      <c r="J29" s="27">
        <v>15</v>
      </c>
      <c r="K29" s="38">
        <f t="shared" si="0"/>
        <v>75000</v>
      </c>
      <c r="L29" s="78">
        <v>5000</v>
      </c>
    </row>
    <row r="30" spans="1:12" ht="27" customHeight="1" x14ac:dyDescent="0.2">
      <c r="A30" s="12" t="s">
        <v>14</v>
      </c>
      <c r="B30" s="13">
        <v>632</v>
      </c>
      <c r="C30" s="60">
        <v>3</v>
      </c>
      <c r="D30" s="57" t="s">
        <v>31</v>
      </c>
      <c r="E30" s="53" t="s">
        <v>34</v>
      </c>
      <c r="F30" s="15" t="s">
        <v>17</v>
      </c>
      <c r="G30" s="15">
        <v>0</v>
      </c>
      <c r="H30" s="41">
        <v>4</v>
      </c>
      <c r="I30" s="15" t="s">
        <v>18</v>
      </c>
      <c r="J30" s="27">
        <v>15</v>
      </c>
      <c r="K30" s="38">
        <f t="shared" si="0"/>
        <v>75000</v>
      </c>
      <c r="L30" s="78">
        <v>5000</v>
      </c>
    </row>
    <row r="31" spans="1:12" ht="27" customHeight="1" x14ac:dyDescent="0.2">
      <c r="A31" s="12" t="s">
        <v>14</v>
      </c>
      <c r="B31" s="13">
        <v>632</v>
      </c>
      <c r="C31" s="60">
        <v>4</v>
      </c>
      <c r="D31" s="57" t="s">
        <v>31</v>
      </c>
      <c r="E31" s="53" t="s">
        <v>35</v>
      </c>
      <c r="F31" s="15" t="s">
        <v>17</v>
      </c>
      <c r="G31" s="15">
        <v>0</v>
      </c>
      <c r="H31" s="41">
        <v>5</v>
      </c>
      <c r="I31" s="15" t="s">
        <v>18</v>
      </c>
      <c r="J31" s="27">
        <v>35</v>
      </c>
      <c r="K31" s="38">
        <f t="shared" si="0"/>
        <v>175000</v>
      </c>
      <c r="L31" s="78">
        <v>5000</v>
      </c>
    </row>
    <row r="32" spans="1:12" ht="27" customHeight="1" x14ac:dyDescent="0.2">
      <c r="A32" s="12" t="s">
        <v>14</v>
      </c>
      <c r="B32" s="13">
        <v>632</v>
      </c>
      <c r="C32" s="60">
        <v>5</v>
      </c>
      <c r="D32" s="57" t="s">
        <v>31</v>
      </c>
      <c r="E32" s="53" t="s">
        <v>89</v>
      </c>
      <c r="F32" s="15" t="s">
        <v>17</v>
      </c>
      <c r="G32" s="15">
        <v>0</v>
      </c>
      <c r="H32" s="41">
        <v>6</v>
      </c>
      <c r="I32" s="15" t="s">
        <v>18</v>
      </c>
      <c r="J32" s="27">
        <v>23</v>
      </c>
      <c r="K32" s="38">
        <f t="shared" si="0"/>
        <v>126500</v>
      </c>
      <c r="L32" s="78">
        <v>5500</v>
      </c>
    </row>
    <row r="33" spans="1:12" ht="27" customHeight="1" x14ac:dyDescent="0.2">
      <c r="A33" s="12" t="s">
        <v>14</v>
      </c>
      <c r="B33" s="13">
        <v>632</v>
      </c>
      <c r="C33" s="60">
        <v>6</v>
      </c>
      <c r="D33" s="57" t="s">
        <v>31</v>
      </c>
      <c r="E33" s="53" t="s">
        <v>90</v>
      </c>
      <c r="F33" s="15" t="s">
        <v>17</v>
      </c>
      <c r="G33" s="15">
        <v>0</v>
      </c>
      <c r="H33" s="41">
        <v>7</v>
      </c>
      <c r="I33" s="15" t="s">
        <v>18</v>
      </c>
      <c r="J33" s="27">
        <v>23</v>
      </c>
      <c r="K33" s="38">
        <f t="shared" si="0"/>
        <v>126500</v>
      </c>
      <c r="L33" s="78">
        <v>5500</v>
      </c>
    </row>
    <row r="34" spans="1:12" ht="27" customHeight="1" x14ac:dyDescent="0.2">
      <c r="A34" s="12" t="s">
        <v>14</v>
      </c>
      <c r="B34" s="13">
        <v>632</v>
      </c>
      <c r="C34" s="60">
        <v>7</v>
      </c>
      <c r="D34" s="57" t="s">
        <v>31</v>
      </c>
      <c r="E34" s="53" t="s">
        <v>91</v>
      </c>
      <c r="F34" s="15" t="s">
        <v>17</v>
      </c>
      <c r="G34" s="15">
        <v>0</v>
      </c>
      <c r="H34" s="41">
        <v>8</v>
      </c>
      <c r="I34" s="15" t="s">
        <v>18</v>
      </c>
      <c r="J34" s="27">
        <v>23</v>
      </c>
      <c r="K34" s="38">
        <f t="shared" si="0"/>
        <v>126500</v>
      </c>
      <c r="L34" s="78">
        <v>5500</v>
      </c>
    </row>
    <row r="35" spans="1:12" ht="27" customHeight="1" x14ac:dyDescent="0.2">
      <c r="A35" s="12" t="s">
        <v>14</v>
      </c>
      <c r="B35" s="13">
        <v>632</v>
      </c>
      <c r="C35" s="60">
        <v>8</v>
      </c>
      <c r="D35" s="57" t="s">
        <v>31</v>
      </c>
      <c r="E35" s="53" t="s">
        <v>92</v>
      </c>
      <c r="F35" s="15" t="s">
        <v>17</v>
      </c>
      <c r="G35" s="15">
        <v>0</v>
      </c>
      <c r="H35" s="41">
        <v>9</v>
      </c>
      <c r="I35" s="15" t="s">
        <v>18</v>
      </c>
      <c r="J35" s="27">
        <v>35</v>
      </c>
      <c r="K35" s="38">
        <f t="shared" si="0"/>
        <v>192500</v>
      </c>
      <c r="L35" s="78">
        <v>5500</v>
      </c>
    </row>
    <row r="36" spans="1:12" ht="27" customHeight="1" x14ac:dyDescent="0.2">
      <c r="A36" s="12" t="s">
        <v>14</v>
      </c>
      <c r="B36" s="13">
        <v>632</v>
      </c>
      <c r="C36" s="60">
        <v>9</v>
      </c>
      <c r="D36" s="57" t="s">
        <v>31</v>
      </c>
      <c r="E36" s="53" t="s">
        <v>36</v>
      </c>
      <c r="F36" s="15" t="s">
        <v>17</v>
      </c>
      <c r="G36" s="15">
        <v>0</v>
      </c>
      <c r="H36" s="41">
        <v>10</v>
      </c>
      <c r="I36" s="15" t="s">
        <v>18</v>
      </c>
      <c r="J36" s="27">
        <v>60</v>
      </c>
      <c r="K36" s="38">
        <f t="shared" si="0"/>
        <v>266400</v>
      </c>
      <c r="L36" s="78">
        <v>4440</v>
      </c>
    </row>
    <row r="37" spans="1:12" ht="27" customHeight="1" x14ac:dyDescent="0.2">
      <c r="A37" s="12" t="s">
        <v>14</v>
      </c>
      <c r="B37" s="13">
        <v>632</v>
      </c>
      <c r="C37" s="60">
        <v>10</v>
      </c>
      <c r="D37" s="57" t="s">
        <v>31</v>
      </c>
      <c r="E37" s="53" t="s">
        <v>37</v>
      </c>
      <c r="F37" s="15" t="s">
        <v>17</v>
      </c>
      <c r="G37" s="15">
        <v>0</v>
      </c>
      <c r="H37" s="41">
        <v>11</v>
      </c>
      <c r="I37" s="15" t="s">
        <v>18</v>
      </c>
      <c r="J37" s="27">
        <v>30</v>
      </c>
      <c r="K37" s="38">
        <f t="shared" si="0"/>
        <v>197850</v>
      </c>
      <c r="L37" s="78">
        <v>6595</v>
      </c>
    </row>
    <row r="38" spans="1:12" ht="27" customHeight="1" x14ac:dyDescent="0.2">
      <c r="A38" s="12" t="s">
        <v>14</v>
      </c>
      <c r="B38" s="13">
        <v>632</v>
      </c>
      <c r="C38" s="60">
        <v>11</v>
      </c>
      <c r="D38" s="57" t="s">
        <v>31</v>
      </c>
      <c r="E38" s="53" t="s">
        <v>38</v>
      </c>
      <c r="F38" s="15" t="s">
        <v>17</v>
      </c>
      <c r="G38" s="15">
        <v>0</v>
      </c>
      <c r="H38" s="41">
        <v>12</v>
      </c>
      <c r="I38" s="15" t="s">
        <v>18</v>
      </c>
      <c r="J38" s="27">
        <v>30</v>
      </c>
      <c r="K38" s="38">
        <f t="shared" si="0"/>
        <v>197850</v>
      </c>
      <c r="L38" s="78">
        <v>6595</v>
      </c>
    </row>
    <row r="39" spans="1:12" ht="27" customHeight="1" x14ac:dyDescent="0.2">
      <c r="A39" s="12" t="s">
        <v>14</v>
      </c>
      <c r="B39" s="13">
        <v>632</v>
      </c>
      <c r="C39" s="60">
        <f>+C38+1</f>
        <v>12</v>
      </c>
      <c r="D39" s="57" t="s">
        <v>31</v>
      </c>
      <c r="E39" s="53" t="s">
        <v>93</v>
      </c>
      <c r="F39" s="15" t="s">
        <v>17</v>
      </c>
      <c r="G39" s="15">
        <v>0</v>
      </c>
      <c r="H39" s="41">
        <v>13</v>
      </c>
      <c r="I39" s="15" t="s">
        <v>18</v>
      </c>
      <c r="J39" s="27">
        <v>6</v>
      </c>
      <c r="K39" s="38">
        <f t="shared" si="0"/>
        <v>30000</v>
      </c>
      <c r="L39" s="78">
        <v>5000</v>
      </c>
    </row>
    <row r="40" spans="1:12" ht="27" customHeight="1" x14ac:dyDescent="0.2">
      <c r="A40" s="12" t="s">
        <v>14</v>
      </c>
      <c r="B40" s="13">
        <v>632</v>
      </c>
      <c r="C40" s="60">
        <f t="shared" ref="C40:C56" si="1">+C39+1</f>
        <v>13</v>
      </c>
      <c r="D40" s="57" t="s">
        <v>31</v>
      </c>
      <c r="E40" s="53" t="s">
        <v>96</v>
      </c>
      <c r="F40" s="15" t="s">
        <v>17</v>
      </c>
      <c r="G40" s="15">
        <v>0</v>
      </c>
      <c r="H40" s="41">
        <v>14</v>
      </c>
      <c r="I40" s="15" t="s">
        <v>18</v>
      </c>
      <c r="J40" s="27">
        <v>6</v>
      </c>
      <c r="K40" s="38">
        <f t="shared" si="0"/>
        <v>30000</v>
      </c>
      <c r="L40" s="78">
        <v>5000</v>
      </c>
    </row>
    <row r="41" spans="1:12" ht="27" customHeight="1" x14ac:dyDescent="0.2">
      <c r="A41" s="12" t="s">
        <v>14</v>
      </c>
      <c r="B41" s="13">
        <v>632</v>
      </c>
      <c r="C41" s="60">
        <f t="shared" si="1"/>
        <v>14</v>
      </c>
      <c r="D41" s="57" t="s">
        <v>31</v>
      </c>
      <c r="E41" s="53" t="s">
        <v>94</v>
      </c>
      <c r="F41" s="15" t="s">
        <v>17</v>
      </c>
      <c r="G41" s="15">
        <v>0</v>
      </c>
      <c r="H41" s="41">
        <v>15</v>
      </c>
      <c r="I41" s="15" t="s">
        <v>18</v>
      </c>
      <c r="J41" s="27">
        <v>6</v>
      </c>
      <c r="K41" s="38">
        <f t="shared" si="0"/>
        <v>30000</v>
      </c>
      <c r="L41" s="78">
        <v>5000</v>
      </c>
    </row>
    <row r="42" spans="1:12" ht="27" customHeight="1" x14ac:dyDescent="0.2">
      <c r="A42" s="12" t="s">
        <v>14</v>
      </c>
      <c r="B42" s="13">
        <v>632</v>
      </c>
      <c r="C42" s="60">
        <f t="shared" si="1"/>
        <v>15</v>
      </c>
      <c r="D42" s="57" t="s">
        <v>31</v>
      </c>
      <c r="E42" s="53" t="s">
        <v>95</v>
      </c>
      <c r="F42" s="15" t="s">
        <v>17</v>
      </c>
      <c r="G42" s="15">
        <v>0</v>
      </c>
      <c r="H42" s="41">
        <v>16</v>
      </c>
      <c r="I42" s="15" t="s">
        <v>18</v>
      </c>
      <c r="J42" s="27">
        <v>10</v>
      </c>
      <c r="K42" s="38">
        <f t="shared" si="0"/>
        <v>50000</v>
      </c>
      <c r="L42" s="78">
        <v>5000</v>
      </c>
    </row>
    <row r="43" spans="1:12" ht="27" customHeight="1" x14ac:dyDescent="0.2">
      <c r="A43" s="12" t="s">
        <v>14</v>
      </c>
      <c r="B43" s="13">
        <v>632</v>
      </c>
      <c r="C43" s="60">
        <f t="shared" si="1"/>
        <v>16</v>
      </c>
      <c r="D43" s="57" t="s">
        <v>31</v>
      </c>
      <c r="E43" s="53" t="s">
        <v>39</v>
      </c>
      <c r="F43" s="15" t="s">
        <v>17</v>
      </c>
      <c r="G43" s="15">
        <v>0</v>
      </c>
      <c r="H43" s="41">
        <v>17</v>
      </c>
      <c r="I43" s="15" t="s">
        <v>18</v>
      </c>
      <c r="J43" s="27">
        <v>30</v>
      </c>
      <c r="K43" s="38">
        <f t="shared" si="0"/>
        <v>197850</v>
      </c>
      <c r="L43" s="78">
        <v>6595</v>
      </c>
    </row>
    <row r="44" spans="1:12" ht="27" customHeight="1" x14ac:dyDescent="0.2">
      <c r="A44" s="12" t="s">
        <v>14</v>
      </c>
      <c r="B44" s="13">
        <v>632</v>
      </c>
      <c r="C44" s="60">
        <f t="shared" si="1"/>
        <v>17</v>
      </c>
      <c r="D44" s="57" t="s">
        <v>31</v>
      </c>
      <c r="E44" s="53" t="s">
        <v>40</v>
      </c>
      <c r="F44" s="15" t="s">
        <v>17</v>
      </c>
      <c r="G44" s="15">
        <v>0</v>
      </c>
      <c r="H44" s="41">
        <v>18</v>
      </c>
      <c r="I44" s="15" t="s">
        <v>18</v>
      </c>
      <c r="J44" s="27">
        <v>40</v>
      </c>
      <c r="K44" s="38">
        <f t="shared" si="0"/>
        <v>228800</v>
      </c>
      <c r="L44" s="78">
        <v>5720</v>
      </c>
    </row>
    <row r="45" spans="1:12" ht="27" customHeight="1" x14ac:dyDescent="0.2">
      <c r="A45" s="12" t="s">
        <v>14</v>
      </c>
      <c r="B45" s="13">
        <v>632</v>
      </c>
      <c r="C45" s="60">
        <f t="shared" si="1"/>
        <v>18</v>
      </c>
      <c r="D45" s="57" t="s">
        <v>31</v>
      </c>
      <c r="E45" s="53" t="s">
        <v>41</v>
      </c>
      <c r="F45" s="15" t="s">
        <v>17</v>
      </c>
      <c r="G45" s="15">
        <v>0</v>
      </c>
      <c r="H45" s="41">
        <v>19</v>
      </c>
      <c r="I45" s="15" t="s">
        <v>18</v>
      </c>
      <c r="J45" s="27">
        <v>20</v>
      </c>
      <c r="K45" s="38">
        <f t="shared" si="0"/>
        <v>163660</v>
      </c>
      <c r="L45" s="78">
        <v>8183</v>
      </c>
    </row>
    <row r="46" spans="1:12" ht="27" customHeight="1" x14ac:dyDescent="0.2">
      <c r="A46" s="12" t="s">
        <v>14</v>
      </c>
      <c r="B46" s="13">
        <v>632</v>
      </c>
      <c r="C46" s="60">
        <f t="shared" si="1"/>
        <v>19</v>
      </c>
      <c r="D46" s="57" t="s">
        <v>31</v>
      </c>
      <c r="E46" s="53" t="s">
        <v>42</v>
      </c>
      <c r="F46" s="15" t="s">
        <v>17</v>
      </c>
      <c r="G46" s="15">
        <v>0</v>
      </c>
      <c r="H46" s="41">
        <v>20</v>
      </c>
      <c r="I46" s="15" t="s">
        <v>18</v>
      </c>
      <c r="J46" s="27">
        <v>20</v>
      </c>
      <c r="K46" s="38">
        <f t="shared" si="0"/>
        <v>163660</v>
      </c>
      <c r="L46" s="78">
        <v>8183</v>
      </c>
    </row>
    <row r="47" spans="1:12" ht="27" customHeight="1" x14ac:dyDescent="0.2">
      <c r="A47" s="12" t="s">
        <v>14</v>
      </c>
      <c r="B47" s="13">
        <v>632</v>
      </c>
      <c r="C47" s="60">
        <f t="shared" si="1"/>
        <v>20</v>
      </c>
      <c r="D47" s="57" t="s">
        <v>31</v>
      </c>
      <c r="E47" s="53" t="s">
        <v>43</v>
      </c>
      <c r="F47" s="15" t="s">
        <v>17</v>
      </c>
      <c r="G47" s="15">
        <v>0</v>
      </c>
      <c r="H47" s="41">
        <v>21</v>
      </c>
      <c r="I47" s="15" t="s">
        <v>18</v>
      </c>
      <c r="J47" s="27">
        <v>20</v>
      </c>
      <c r="K47" s="38">
        <f t="shared" si="0"/>
        <v>163660</v>
      </c>
      <c r="L47" s="78">
        <v>8183</v>
      </c>
    </row>
    <row r="48" spans="1:12" ht="27" customHeight="1" x14ac:dyDescent="0.2">
      <c r="A48" s="12" t="s">
        <v>14</v>
      </c>
      <c r="B48" s="13">
        <v>632</v>
      </c>
      <c r="C48" s="60">
        <f t="shared" si="1"/>
        <v>21</v>
      </c>
      <c r="D48" s="57" t="s">
        <v>31</v>
      </c>
      <c r="E48" s="53" t="s">
        <v>44</v>
      </c>
      <c r="F48" s="15" t="s">
        <v>17</v>
      </c>
      <c r="G48" s="15">
        <v>0</v>
      </c>
      <c r="H48" s="41">
        <v>22</v>
      </c>
      <c r="I48" s="15" t="s">
        <v>18</v>
      </c>
      <c r="J48" s="27">
        <v>35</v>
      </c>
      <c r="K48" s="38">
        <f t="shared" si="0"/>
        <v>682500</v>
      </c>
      <c r="L48" s="78">
        <v>19500</v>
      </c>
    </row>
    <row r="49" spans="1:14" ht="27" customHeight="1" x14ac:dyDescent="0.2">
      <c r="A49" s="12" t="s">
        <v>14</v>
      </c>
      <c r="B49" s="14">
        <v>632</v>
      </c>
      <c r="C49" s="60">
        <f t="shared" si="1"/>
        <v>22</v>
      </c>
      <c r="D49" s="15" t="s">
        <v>101</v>
      </c>
      <c r="E49" s="21" t="s">
        <v>97</v>
      </c>
      <c r="F49" s="15" t="s">
        <v>17</v>
      </c>
      <c r="G49" s="15">
        <v>0</v>
      </c>
      <c r="H49" s="41">
        <v>23</v>
      </c>
      <c r="I49" s="15" t="s">
        <v>18</v>
      </c>
      <c r="J49" s="27">
        <v>2</v>
      </c>
      <c r="K49" s="38">
        <f t="shared" si="0"/>
        <v>81756</v>
      </c>
      <c r="L49" s="78">
        <v>40878</v>
      </c>
    </row>
    <row r="50" spans="1:14" ht="27" customHeight="1" x14ac:dyDescent="0.2">
      <c r="A50" s="12" t="s">
        <v>14</v>
      </c>
      <c r="B50" s="14">
        <v>632</v>
      </c>
      <c r="C50" s="60">
        <f t="shared" si="1"/>
        <v>23</v>
      </c>
      <c r="D50" s="15" t="s">
        <v>101</v>
      </c>
      <c r="E50" s="21" t="s">
        <v>98</v>
      </c>
      <c r="F50" s="15" t="s">
        <v>17</v>
      </c>
      <c r="G50" s="15">
        <v>0</v>
      </c>
      <c r="H50" s="41">
        <v>24</v>
      </c>
      <c r="I50" s="15" t="s">
        <v>18</v>
      </c>
      <c r="J50" s="27">
        <v>2</v>
      </c>
      <c r="K50" s="38">
        <f t="shared" si="0"/>
        <v>81756</v>
      </c>
      <c r="L50" s="78">
        <v>40878</v>
      </c>
    </row>
    <row r="51" spans="1:14" ht="27" customHeight="1" x14ac:dyDescent="0.2">
      <c r="A51" s="12" t="s">
        <v>14</v>
      </c>
      <c r="B51" s="13">
        <v>632</v>
      </c>
      <c r="C51" s="60">
        <f t="shared" si="1"/>
        <v>24</v>
      </c>
      <c r="D51" s="15" t="s">
        <v>101</v>
      </c>
      <c r="E51" s="21" t="s">
        <v>99</v>
      </c>
      <c r="F51" s="15" t="s">
        <v>17</v>
      </c>
      <c r="G51" s="15">
        <v>0</v>
      </c>
      <c r="H51" s="41">
        <v>25</v>
      </c>
      <c r="I51" s="15" t="s">
        <v>18</v>
      </c>
      <c r="J51" s="27">
        <v>2</v>
      </c>
      <c r="K51" s="38">
        <f t="shared" si="0"/>
        <v>81756</v>
      </c>
      <c r="L51" s="78">
        <v>40878</v>
      </c>
    </row>
    <row r="52" spans="1:14" ht="27" customHeight="1" x14ac:dyDescent="0.2">
      <c r="A52" s="12" t="s">
        <v>14</v>
      </c>
      <c r="B52" s="14">
        <v>632</v>
      </c>
      <c r="C52" s="60">
        <f t="shared" si="1"/>
        <v>25</v>
      </c>
      <c r="D52" s="15" t="s">
        <v>101</v>
      </c>
      <c r="E52" s="21" t="s">
        <v>100</v>
      </c>
      <c r="F52" s="15" t="s">
        <v>17</v>
      </c>
      <c r="G52" s="15">
        <v>0</v>
      </c>
      <c r="H52" s="41">
        <v>26</v>
      </c>
      <c r="I52" s="15" t="s">
        <v>18</v>
      </c>
      <c r="J52" s="27">
        <v>5</v>
      </c>
      <c r="K52" s="38">
        <f t="shared" si="0"/>
        <v>302500</v>
      </c>
      <c r="L52" s="78">
        <v>60500</v>
      </c>
    </row>
    <row r="53" spans="1:14" ht="27" customHeight="1" x14ac:dyDescent="0.2">
      <c r="A53" s="12" t="s">
        <v>14</v>
      </c>
      <c r="B53" s="13">
        <v>632</v>
      </c>
      <c r="C53" s="60">
        <f t="shared" si="1"/>
        <v>26</v>
      </c>
      <c r="D53" s="57" t="s">
        <v>45</v>
      </c>
      <c r="E53" s="53" t="s">
        <v>46</v>
      </c>
      <c r="F53" s="15" t="s">
        <v>17</v>
      </c>
      <c r="G53" s="15">
        <v>0</v>
      </c>
      <c r="H53" s="41">
        <v>27</v>
      </c>
      <c r="I53" s="15" t="s">
        <v>18</v>
      </c>
      <c r="J53" s="27">
        <v>232</v>
      </c>
      <c r="K53" s="38">
        <f t="shared" si="0"/>
        <v>29000000</v>
      </c>
      <c r="L53" s="78">
        <v>125000</v>
      </c>
    </row>
    <row r="54" spans="1:14" ht="27" customHeight="1" x14ac:dyDescent="0.2">
      <c r="A54" s="12" t="s">
        <v>14</v>
      </c>
      <c r="B54" s="13">
        <v>632</v>
      </c>
      <c r="C54" s="60">
        <f t="shared" si="1"/>
        <v>27</v>
      </c>
      <c r="D54" s="57" t="s">
        <v>45</v>
      </c>
      <c r="E54" s="53" t="s">
        <v>47</v>
      </c>
      <c r="F54" s="15" t="s">
        <v>17</v>
      </c>
      <c r="G54" s="15">
        <v>0</v>
      </c>
      <c r="H54" s="41">
        <v>28</v>
      </c>
      <c r="I54" s="15" t="s">
        <v>18</v>
      </c>
      <c r="J54" s="27">
        <v>2</v>
      </c>
      <c r="K54" s="38">
        <f t="shared" si="0"/>
        <v>170000</v>
      </c>
      <c r="L54" s="78">
        <v>85000</v>
      </c>
    </row>
    <row r="55" spans="1:14" ht="27" customHeight="1" x14ac:dyDescent="0.2">
      <c r="A55" s="12" t="s">
        <v>14</v>
      </c>
      <c r="B55" s="13">
        <v>632</v>
      </c>
      <c r="C55" s="60">
        <f t="shared" si="1"/>
        <v>28</v>
      </c>
      <c r="D55" s="57" t="s">
        <v>48</v>
      </c>
      <c r="E55" s="53" t="s">
        <v>49</v>
      </c>
      <c r="F55" s="15" t="s">
        <v>17</v>
      </c>
      <c r="G55" s="15">
        <v>0</v>
      </c>
      <c r="H55" s="41">
        <v>29</v>
      </c>
      <c r="I55" s="15" t="s">
        <v>18</v>
      </c>
      <c r="J55" s="27">
        <f>7+5</f>
        <v>12</v>
      </c>
      <c r="K55" s="38">
        <f t="shared" si="0"/>
        <v>420000</v>
      </c>
      <c r="L55" s="78">
        <v>35000</v>
      </c>
    </row>
    <row r="56" spans="1:14" ht="27" customHeight="1" x14ac:dyDescent="0.2">
      <c r="A56" s="12" t="s">
        <v>14</v>
      </c>
      <c r="B56" s="13">
        <v>632</v>
      </c>
      <c r="C56" s="60">
        <f t="shared" si="1"/>
        <v>29</v>
      </c>
      <c r="D56" s="57" t="s">
        <v>50</v>
      </c>
      <c r="E56" s="53" t="s">
        <v>51</v>
      </c>
      <c r="F56" s="15" t="s">
        <v>17</v>
      </c>
      <c r="G56" s="15">
        <v>0</v>
      </c>
      <c r="H56" s="41">
        <v>30</v>
      </c>
      <c r="I56" s="15" t="s">
        <v>18</v>
      </c>
      <c r="J56" s="27">
        <v>11</v>
      </c>
      <c r="K56" s="38">
        <f t="shared" si="0"/>
        <v>170500</v>
      </c>
      <c r="L56" s="78">
        <v>15500</v>
      </c>
    </row>
    <row r="57" spans="1:14" ht="27" customHeight="1" x14ac:dyDescent="0.2">
      <c r="A57" s="16"/>
      <c r="B57" s="17"/>
      <c r="C57" s="62"/>
      <c r="D57" s="18"/>
      <c r="E57" s="22"/>
      <c r="F57" s="18"/>
      <c r="G57" s="18"/>
      <c r="H57" s="44"/>
      <c r="I57" s="18"/>
      <c r="J57" s="28"/>
      <c r="K57" s="10">
        <f>SUM(K27:K56)</f>
        <v>41683590</v>
      </c>
      <c r="L57" s="80"/>
    </row>
    <row r="58" spans="1:14" ht="27" customHeight="1" x14ac:dyDescent="0.2">
      <c r="A58" s="12" t="s">
        <v>14</v>
      </c>
      <c r="B58" s="13">
        <v>632</v>
      </c>
      <c r="C58" s="60">
        <v>0</v>
      </c>
      <c r="D58" s="15" t="s">
        <v>52</v>
      </c>
      <c r="E58" s="21" t="s">
        <v>53</v>
      </c>
      <c r="F58" s="15" t="s">
        <v>17</v>
      </c>
      <c r="G58" s="15">
        <v>0</v>
      </c>
      <c r="H58" s="41">
        <v>1</v>
      </c>
      <c r="I58" s="15" t="s">
        <v>18</v>
      </c>
      <c r="J58" s="27">
        <v>1</v>
      </c>
      <c r="K58" s="38">
        <f>J58*L58</f>
        <v>111780</v>
      </c>
      <c r="L58" s="78">
        <v>111780</v>
      </c>
    </row>
    <row r="59" spans="1:14" ht="27" customHeight="1" x14ac:dyDescent="0.2">
      <c r="A59" s="16"/>
      <c r="B59" s="17"/>
      <c r="C59" s="62"/>
      <c r="D59" s="18"/>
      <c r="E59" s="22"/>
      <c r="F59" s="18"/>
      <c r="G59" s="18"/>
      <c r="H59" s="44"/>
      <c r="I59" s="18"/>
      <c r="J59" s="36"/>
      <c r="K59" s="10">
        <f>K58</f>
        <v>111780</v>
      </c>
      <c r="L59" s="80"/>
    </row>
    <row r="60" spans="1:14" ht="27" customHeight="1" x14ac:dyDescent="0.2">
      <c r="A60" s="12" t="s">
        <v>14</v>
      </c>
      <c r="B60" s="13">
        <v>632</v>
      </c>
      <c r="C60" s="60">
        <v>0</v>
      </c>
      <c r="D60" s="15" t="s">
        <v>54</v>
      </c>
      <c r="E60" s="21" t="s">
        <v>55</v>
      </c>
      <c r="F60" s="15" t="s">
        <v>17</v>
      </c>
      <c r="G60" s="15">
        <v>0</v>
      </c>
      <c r="H60" s="41">
        <v>1</v>
      </c>
      <c r="I60" s="15" t="s">
        <v>18</v>
      </c>
      <c r="J60" s="27">
        <v>1</v>
      </c>
      <c r="K60" s="38">
        <f>J60*L60</f>
        <v>361215</v>
      </c>
      <c r="L60" s="78">
        <v>361215</v>
      </c>
      <c r="N60" s="54"/>
    </row>
    <row r="61" spans="1:14" ht="27" customHeight="1" x14ac:dyDescent="0.2">
      <c r="A61" s="12" t="s">
        <v>56</v>
      </c>
      <c r="B61" s="13">
        <v>632</v>
      </c>
      <c r="C61" s="60">
        <v>1</v>
      </c>
      <c r="D61" s="15" t="s">
        <v>130</v>
      </c>
      <c r="E61" s="21" t="s">
        <v>57</v>
      </c>
      <c r="F61" s="15" t="s">
        <v>17</v>
      </c>
      <c r="G61" s="15">
        <v>0</v>
      </c>
      <c r="H61" s="41">
        <v>2</v>
      </c>
      <c r="I61" s="15" t="s">
        <v>18</v>
      </c>
      <c r="J61" s="27">
        <v>1</v>
      </c>
      <c r="K61" s="38">
        <f>J61*L61</f>
        <v>3136050</v>
      </c>
      <c r="L61" s="78">
        <v>3136050</v>
      </c>
      <c r="N61" s="54"/>
    </row>
    <row r="62" spans="1:14" ht="27" customHeight="1" x14ac:dyDescent="0.2">
      <c r="A62" s="16"/>
      <c r="B62" s="17"/>
      <c r="C62" s="62"/>
      <c r="D62" s="18"/>
      <c r="E62" s="22"/>
      <c r="F62" s="18"/>
      <c r="G62" s="18"/>
      <c r="H62" s="44"/>
      <c r="I62" s="18"/>
      <c r="J62" s="28"/>
      <c r="K62" s="10">
        <f>K60+K61</f>
        <v>3497265</v>
      </c>
      <c r="L62" s="80"/>
      <c r="N62" s="54"/>
    </row>
    <row r="63" spans="1:14" ht="27" customHeight="1" x14ac:dyDescent="0.2">
      <c r="A63" s="12" t="s">
        <v>14</v>
      </c>
      <c r="B63" s="13">
        <v>632</v>
      </c>
      <c r="C63" s="60">
        <v>0</v>
      </c>
      <c r="D63" s="15" t="s">
        <v>132</v>
      </c>
      <c r="E63" s="21" t="s">
        <v>58</v>
      </c>
      <c r="F63" s="15" t="s">
        <v>17</v>
      </c>
      <c r="G63" s="15">
        <v>0</v>
      </c>
      <c r="H63" s="41">
        <v>1</v>
      </c>
      <c r="I63" s="15" t="s">
        <v>18</v>
      </c>
      <c r="J63" s="27">
        <v>1</v>
      </c>
      <c r="K63" s="38">
        <f>J63*L63</f>
        <v>17513925</v>
      </c>
      <c r="L63" s="78">
        <v>17513925</v>
      </c>
    </row>
    <row r="64" spans="1:14" ht="27" customHeight="1" x14ac:dyDescent="0.2">
      <c r="A64" s="12" t="s">
        <v>56</v>
      </c>
      <c r="B64" s="13">
        <v>632</v>
      </c>
      <c r="C64" s="60">
        <v>1</v>
      </c>
      <c r="D64" s="15" t="s">
        <v>59</v>
      </c>
      <c r="E64" s="21" t="s">
        <v>60</v>
      </c>
      <c r="F64" s="15" t="s">
        <v>17</v>
      </c>
      <c r="G64" s="15">
        <v>0</v>
      </c>
      <c r="H64" s="41">
        <v>2</v>
      </c>
      <c r="I64" s="15" t="s">
        <v>18</v>
      </c>
      <c r="J64" s="27">
        <v>1</v>
      </c>
      <c r="K64" s="38">
        <f>J64*L64</f>
        <v>32598360</v>
      </c>
      <c r="L64" s="78">
        <v>32598360</v>
      </c>
    </row>
    <row r="65" spans="1:12" ht="27" customHeight="1" x14ac:dyDescent="0.2">
      <c r="A65" s="12" t="s">
        <v>61</v>
      </c>
      <c r="B65" s="13">
        <v>632</v>
      </c>
      <c r="C65" s="60">
        <v>2</v>
      </c>
      <c r="D65" s="15" t="s">
        <v>62</v>
      </c>
      <c r="E65" s="21" t="s">
        <v>63</v>
      </c>
      <c r="F65" s="15" t="s">
        <v>17</v>
      </c>
      <c r="G65" s="15">
        <v>0</v>
      </c>
      <c r="H65" s="41">
        <v>3</v>
      </c>
      <c r="I65" s="15" t="s">
        <v>18</v>
      </c>
      <c r="J65" s="27">
        <v>1</v>
      </c>
      <c r="K65" s="38">
        <f>J65*L65</f>
        <v>10049132</v>
      </c>
      <c r="L65" s="78">
        <v>10049132</v>
      </c>
    </row>
    <row r="66" spans="1:12" ht="27" customHeight="1" x14ac:dyDescent="0.2">
      <c r="A66" s="12" t="s">
        <v>64</v>
      </c>
      <c r="B66" s="13">
        <v>632</v>
      </c>
      <c r="C66" s="60">
        <v>3</v>
      </c>
      <c r="D66" s="15" t="s">
        <v>133</v>
      </c>
      <c r="E66" s="21" t="s">
        <v>65</v>
      </c>
      <c r="F66" s="15" t="s">
        <v>17</v>
      </c>
      <c r="G66" s="15">
        <v>0</v>
      </c>
      <c r="H66" s="41">
        <v>4</v>
      </c>
      <c r="I66" s="15" t="s">
        <v>18</v>
      </c>
      <c r="J66" s="27">
        <v>1</v>
      </c>
      <c r="K66" s="38">
        <f>J66*L66</f>
        <v>24751335</v>
      </c>
      <c r="L66" s="78">
        <v>24751335</v>
      </c>
    </row>
    <row r="67" spans="1:12" ht="27" customHeight="1" x14ac:dyDescent="0.2">
      <c r="A67" s="12" t="s">
        <v>66</v>
      </c>
      <c r="B67" s="13">
        <v>632</v>
      </c>
      <c r="C67" s="60">
        <v>4</v>
      </c>
      <c r="D67" s="15" t="s">
        <v>67</v>
      </c>
      <c r="E67" s="21" t="s">
        <v>68</v>
      </c>
      <c r="F67" s="15" t="s">
        <v>17</v>
      </c>
      <c r="G67" s="15">
        <v>0</v>
      </c>
      <c r="H67" s="41">
        <v>5</v>
      </c>
      <c r="I67" s="15" t="s">
        <v>18</v>
      </c>
      <c r="J67" s="27">
        <v>1</v>
      </c>
      <c r="K67" s="38">
        <f>J67*L67</f>
        <v>1000000</v>
      </c>
      <c r="L67" s="78">
        <v>1000000</v>
      </c>
    </row>
    <row r="68" spans="1:12" ht="27" customHeight="1" x14ac:dyDescent="0.2">
      <c r="A68" s="16"/>
      <c r="B68" s="17"/>
      <c r="C68" s="62"/>
      <c r="D68" s="18"/>
      <c r="E68" s="22"/>
      <c r="F68" s="18"/>
      <c r="G68" s="18"/>
      <c r="H68" s="44"/>
      <c r="I68" s="18"/>
      <c r="J68" s="28"/>
      <c r="K68" s="10">
        <f>+K67+K66+K65+K64+K63</f>
        <v>85912752</v>
      </c>
      <c r="L68" s="80"/>
    </row>
    <row r="69" spans="1:12" ht="27" customHeight="1" x14ac:dyDescent="0.2">
      <c r="A69" s="12" t="s">
        <v>14</v>
      </c>
      <c r="B69" s="13">
        <v>632</v>
      </c>
      <c r="C69" s="60">
        <v>0</v>
      </c>
      <c r="D69" s="15" t="s">
        <v>135</v>
      </c>
      <c r="E69" s="21" t="s">
        <v>134</v>
      </c>
      <c r="F69" s="15" t="s">
        <v>17</v>
      </c>
      <c r="G69" s="15">
        <v>0</v>
      </c>
      <c r="H69" s="41">
        <v>1</v>
      </c>
      <c r="I69" s="15" t="s">
        <v>18</v>
      </c>
      <c r="J69" s="27">
        <v>1</v>
      </c>
      <c r="K69" s="38">
        <f>J69*L69</f>
        <v>5280000</v>
      </c>
      <c r="L69" s="78">
        <v>5280000</v>
      </c>
    </row>
    <row r="70" spans="1:12" ht="27" customHeight="1" x14ac:dyDescent="0.2">
      <c r="A70" s="12" t="s">
        <v>14</v>
      </c>
      <c r="B70" s="13">
        <v>632</v>
      </c>
      <c r="C70" s="60">
        <v>1</v>
      </c>
      <c r="D70" s="15" t="s">
        <v>69</v>
      </c>
      <c r="E70" s="21" t="s">
        <v>70</v>
      </c>
      <c r="F70" s="15" t="s">
        <v>17</v>
      </c>
      <c r="G70" s="15">
        <v>0</v>
      </c>
      <c r="H70" s="41">
        <v>2</v>
      </c>
      <c r="I70" s="15" t="s">
        <v>18</v>
      </c>
      <c r="J70" s="27">
        <v>1</v>
      </c>
      <c r="K70" s="38">
        <f>J70*L70</f>
        <v>19837960</v>
      </c>
      <c r="L70" s="78">
        <v>19837960</v>
      </c>
    </row>
    <row r="71" spans="1:12" ht="27" customHeight="1" x14ac:dyDescent="0.2">
      <c r="A71" s="16"/>
      <c r="B71" s="17"/>
      <c r="C71" s="62"/>
      <c r="D71" s="18"/>
      <c r="E71" s="22"/>
      <c r="F71" s="18"/>
      <c r="G71" s="18"/>
      <c r="H71" s="44"/>
      <c r="I71" s="18"/>
      <c r="J71" s="28"/>
      <c r="K71" s="10">
        <f>+K69+K70</f>
        <v>25117960</v>
      </c>
      <c r="L71" s="80"/>
    </row>
    <row r="72" spans="1:12" ht="27" customHeight="1" x14ac:dyDescent="0.2">
      <c r="A72" s="12" t="s">
        <v>56</v>
      </c>
      <c r="B72" s="13">
        <v>632</v>
      </c>
      <c r="C72" s="60">
        <v>0</v>
      </c>
      <c r="D72" s="15" t="s">
        <v>138</v>
      </c>
      <c r="E72" s="21" t="s">
        <v>139</v>
      </c>
      <c r="F72" s="15" t="s">
        <v>17</v>
      </c>
      <c r="G72" s="15">
        <v>0</v>
      </c>
      <c r="H72" s="41">
        <v>1</v>
      </c>
      <c r="I72" s="15" t="s">
        <v>18</v>
      </c>
      <c r="J72" s="27">
        <v>16</v>
      </c>
      <c r="K72" s="38">
        <f>+J72*L72</f>
        <v>16128000</v>
      </c>
      <c r="L72" s="78">
        <v>1008000</v>
      </c>
    </row>
    <row r="73" spans="1:12" ht="27" customHeight="1" x14ac:dyDescent="0.2">
      <c r="A73" s="12" t="s">
        <v>56</v>
      </c>
      <c r="B73" s="13">
        <v>632</v>
      </c>
      <c r="C73" s="60">
        <v>1</v>
      </c>
      <c r="D73" s="15" t="s">
        <v>140</v>
      </c>
      <c r="E73" s="21" t="s">
        <v>141</v>
      </c>
      <c r="F73" s="15" t="s">
        <v>17</v>
      </c>
      <c r="G73" s="15">
        <v>0</v>
      </c>
      <c r="H73" s="41">
        <v>2</v>
      </c>
      <c r="I73" s="15" t="s">
        <v>18</v>
      </c>
      <c r="J73" s="27">
        <v>8</v>
      </c>
      <c r="K73" s="38">
        <f>+J73*L73</f>
        <v>17762578</v>
      </c>
      <c r="L73" s="78">
        <v>2220322.25</v>
      </c>
    </row>
    <row r="74" spans="1:12" ht="27" customHeight="1" x14ac:dyDescent="0.2">
      <c r="A74" s="16"/>
      <c r="B74" s="17"/>
      <c r="C74" s="62"/>
      <c r="D74" s="18"/>
      <c r="E74" s="22"/>
      <c r="F74" s="18"/>
      <c r="G74" s="18"/>
      <c r="H74" s="44"/>
      <c r="I74" s="18"/>
      <c r="J74" s="28"/>
      <c r="K74" s="10">
        <f>+K73+K72</f>
        <v>33890578</v>
      </c>
      <c r="L74" s="80"/>
    </row>
    <row r="75" spans="1:12" s="71" customFormat="1" ht="27" customHeight="1" x14ac:dyDescent="0.2">
      <c r="A75" s="12" t="s">
        <v>14</v>
      </c>
      <c r="B75" s="13">
        <v>632</v>
      </c>
      <c r="C75" s="60">
        <v>0</v>
      </c>
      <c r="D75" s="15" t="s">
        <v>110</v>
      </c>
      <c r="E75" s="21" t="s">
        <v>106</v>
      </c>
      <c r="F75" s="68" t="s">
        <v>17</v>
      </c>
      <c r="G75" s="68">
        <v>0</v>
      </c>
      <c r="H75" s="69">
        <v>1</v>
      </c>
      <c r="I75" s="68" t="s">
        <v>107</v>
      </c>
      <c r="J75" s="72">
        <v>1</v>
      </c>
      <c r="K75" s="70">
        <f>+J75*L75</f>
        <v>100000000</v>
      </c>
      <c r="L75" s="82">
        <v>100000000</v>
      </c>
    </row>
    <row r="76" spans="1:12" ht="27" customHeight="1" thickBot="1" x14ac:dyDescent="0.25">
      <c r="A76" s="19"/>
      <c r="B76" s="20"/>
      <c r="C76" s="61"/>
      <c r="D76" s="18"/>
      <c r="E76" s="22"/>
      <c r="F76" s="18"/>
      <c r="G76" s="18"/>
      <c r="H76" s="44"/>
      <c r="I76" s="18"/>
      <c r="J76" s="28"/>
      <c r="K76" s="10">
        <f>+K75</f>
        <v>100000000</v>
      </c>
      <c r="L76" s="81"/>
    </row>
    <row r="77" spans="1:12" ht="27" customHeight="1" thickBot="1" x14ac:dyDescent="0.25">
      <c r="A77" s="11" t="s">
        <v>71</v>
      </c>
      <c r="B77" s="55"/>
      <c r="C77" s="63"/>
      <c r="D77" s="55"/>
      <c r="E77" s="23"/>
      <c r="F77" s="23"/>
      <c r="G77" s="23"/>
      <c r="H77" s="45"/>
      <c r="I77" s="23"/>
      <c r="J77" s="29"/>
      <c r="K77" s="73">
        <f>+K8+K11+K14+K17+K19+K23+K26+K57+K59+K62+K68+K71+K74+K76</f>
        <v>889711433</v>
      </c>
      <c r="L77" s="9"/>
    </row>
    <row r="80" spans="1:12" x14ac:dyDescent="0.2">
      <c r="E80" s="56"/>
    </row>
    <row r="81" spans="5:5" x14ac:dyDescent="0.2">
      <c r="E81" s="56"/>
    </row>
  </sheetData>
  <mergeCells count="4">
    <mergeCell ref="A1:K1"/>
    <mergeCell ref="A2:K2"/>
    <mergeCell ref="A3:K3"/>
    <mergeCell ref="A4:K4"/>
  </mergeCells>
  <phoneticPr fontId="22" type="noConversion"/>
  <printOptions horizontalCentered="1" verticalCentered="1"/>
  <pageMargins left="0.36" right="0.32" top="0.24" bottom="0.19" header="0" footer="0"/>
  <pageSetup scale="50" orientation="landscape" horizontalDpi="120" verticalDpi="144" r:id="rId1"/>
  <headerFooter alignWithMargins="0"/>
  <colBreaks count="1" manualBreakCount="1">
    <brk id="12" max="1048575" man="1"/>
  </colBreaks>
  <ignoredErrors>
    <ignoredError sqref="K14 K23 K59 K62 K68 K7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activeCell="H36" sqref="H36"/>
    </sheetView>
  </sheetViews>
  <sheetFormatPr baseColWidth="10" defaultColWidth="11.42578125" defaultRowHeight="12.75" x14ac:dyDescent="0.2"/>
  <cols>
    <col min="1" max="1" width="14.5703125" customWidth="1"/>
    <col min="2" max="2" width="39.140625" customWidth="1"/>
    <col min="3" max="3" width="26.42578125" customWidth="1"/>
    <col min="4" max="4" width="11.42578125" hidden="1" customWidth="1"/>
    <col min="5" max="5" width="16.5703125" customWidth="1"/>
    <col min="8" max="8" width="15.140625" customWidth="1"/>
  </cols>
  <sheetData>
    <row r="1" spans="1:5" x14ac:dyDescent="0.2">
      <c r="A1" s="87" t="s">
        <v>0</v>
      </c>
      <c r="B1" s="87"/>
      <c r="C1" s="87"/>
      <c r="D1" s="87"/>
      <c r="E1" s="87"/>
    </row>
    <row r="2" spans="1:5" x14ac:dyDescent="0.2">
      <c r="A2" s="85" t="s">
        <v>72</v>
      </c>
      <c r="B2" s="85"/>
      <c r="C2" s="85"/>
      <c r="D2" s="85"/>
      <c r="E2" s="85"/>
    </row>
    <row r="3" spans="1:5" x14ac:dyDescent="0.2">
      <c r="A3" s="85" t="s">
        <v>73</v>
      </c>
      <c r="B3" s="85"/>
      <c r="C3" s="85"/>
      <c r="D3" s="85"/>
      <c r="E3" s="85"/>
    </row>
    <row r="4" spans="1:5" x14ac:dyDescent="0.2">
      <c r="A4" s="87" t="s">
        <v>74</v>
      </c>
      <c r="B4" s="87"/>
      <c r="C4" s="87"/>
      <c r="D4" s="87"/>
      <c r="E4" s="87"/>
    </row>
    <row r="5" spans="1:5" x14ac:dyDescent="0.2">
      <c r="A5" s="4" t="s">
        <v>75</v>
      </c>
      <c r="B5" s="3"/>
      <c r="C5" s="3"/>
      <c r="D5" s="3"/>
      <c r="E5" s="3"/>
    </row>
    <row r="6" spans="1:5" ht="14.25" x14ac:dyDescent="0.2">
      <c r="A6" s="88" t="s">
        <v>76</v>
      </c>
      <c r="B6" s="88"/>
      <c r="C6" s="88"/>
      <c r="D6" s="88"/>
      <c r="E6" s="88"/>
    </row>
    <row r="7" spans="1:5" x14ac:dyDescent="0.2">
      <c r="A7" s="86" t="s">
        <v>77</v>
      </c>
      <c r="B7" s="86"/>
      <c r="C7" s="86"/>
      <c r="D7" s="86"/>
      <c r="E7" s="86"/>
    </row>
    <row r="8" spans="1:5" x14ac:dyDescent="0.2">
      <c r="A8" s="86" t="s">
        <v>78</v>
      </c>
      <c r="B8" s="86"/>
      <c r="C8" s="86"/>
      <c r="D8" s="86"/>
      <c r="E8" s="86"/>
    </row>
    <row r="9" spans="1:5" x14ac:dyDescent="0.2">
      <c r="A9" s="86" t="s">
        <v>74</v>
      </c>
      <c r="B9" s="86"/>
      <c r="C9" s="86"/>
      <c r="D9" s="86"/>
      <c r="E9" s="86"/>
    </row>
    <row r="10" spans="1:5" x14ac:dyDescent="0.2">
      <c r="A10" s="85"/>
      <c r="B10" s="85"/>
      <c r="C10" s="85"/>
      <c r="D10" s="85"/>
      <c r="E10" s="64"/>
    </row>
    <row r="11" spans="1:5" ht="13.5" thickBot="1" x14ac:dyDescent="0.25">
      <c r="A11" s="84"/>
      <c r="B11" s="84"/>
      <c r="C11" s="84"/>
      <c r="D11" s="84"/>
      <c r="E11" s="64"/>
    </row>
    <row r="12" spans="1:5" ht="18" customHeight="1" thickBot="1" x14ac:dyDescent="0.25">
      <c r="A12" s="5" t="s">
        <v>79</v>
      </c>
      <c r="B12" s="6" t="s">
        <v>80</v>
      </c>
      <c r="C12" s="6" t="s">
        <v>81</v>
      </c>
      <c r="D12" s="30" t="s">
        <v>82</v>
      </c>
      <c r="E12" s="31" t="s">
        <v>83</v>
      </c>
    </row>
    <row r="13" spans="1:5" ht="28.35" customHeight="1" thickBot="1" x14ac:dyDescent="0.25">
      <c r="A13" s="32">
        <v>10101</v>
      </c>
      <c r="B13" s="33" t="s">
        <v>16</v>
      </c>
      <c r="C13" s="34">
        <v>200000000</v>
      </c>
      <c r="D13" s="35"/>
      <c r="E13" s="34">
        <f>+'GOBIERNO CENTRAL'!K7</f>
        <v>200000000</v>
      </c>
    </row>
    <row r="14" spans="1:5" ht="28.35" customHeight="1" thickBot="1" x14ac:dyDescent="0.25">
      <c r="A14" s="32">
        <v>10199</v>
      </c>
      <c r="B14" s="33" t="s">
        <v>20</v>
      </c>
      <c r="C14" s="34">
        <v>220233290</v>
      </c>
      <c r="D14" s="35"/>
      <c r="E14" s="34">
        <f>+'GOBIERNO CENTRAL'!K11</f>
        <v>220233290</v>
      </c>
    </row>
    <row r="15" spans="1:5" ht="28.35" customHeight="1" thickBot="1" x14ac:dyDescent="0.25">
      <c r="A15" s="32">
        <v>10301</v>
      </c>
      <c r="B15" s="33" t="s">
        <v>123</v>
      </c>
      <c r="C15" s="34">
        <v>1035000</v>
      </c>
      <c r="D15" s="35"/>
      <c r="E15" s="34">
        <f>+'GOBIERNO CENTRAL'!K12</f>
        <v>1035000</v>
      </c>
    </row>
    <row r="16" spans="1:5" ht="28.15" customHeight="1" thickBot="1" x14ac:dyDescent="0.25">
      <c r="A16" s="32">
        <v>10303</v>
      </c>
      <c r="B16" s="33" t="s">
        <v>112</v>
      </c>
      <c r="C16" s="34">
        <v>8590500</v>
      </c>
      <c r="D16" s="35"/>
      <c r="E16" s="34">
        <f>+'GOBIERNO CENTRAL'!K13</f>
        <v>8590500</v>
      </c>
    </row>
    <row r="17" spans="1:5" ht="28.15" customHeight="1" thickBot="1" x14ac:dyDescent="0.25">
      <c r="A17" s="32">
        <v>10406</v>
      </c>
      <c r="B17" s="33" t="s">
        <v>111</v>
      </c>
      <c r="C17" s="34">
        <v>15214500</v>
      </c>
      <c r="D17" s="35"/>
      <c r="E17" s="34">
        <f>+'GOBIERNO CENTRAL'!K15</f>
        <v>15214500</v>
      </c>
    </row>
    <row r="18" spans="1:5" ht="28.15" customHeight="1" thickBot="1" x14ac:dyDescent="0.25">
      <c r="A18" s="32">
        <v>10499</v>
      </c>
      <c r="B18" s="33" t="s">
        <v>104</v>
      </c>
      <c r="C18" s="34">
        <v>269318</v>
      </c>
      <c r="D18" s="35"/>
      <c r="E18" s="34">
        <f>+'GOBIERNO CENTRAL'!K16</f>
        <v>269318</v>
      </c>
    </row>
    <row r="19" spans="1:5" ht="28.15" customHeight="1" thickBot="1" x14ac:dyDescent="0.25">
      <c r="A19" s="32">
        <v>10701</v>
      </c>
      <c r="B19" s="33" t="s">
        <v>105</v>
      </c>
      <c r="C19" s="34">
        <v>65000000</v>
      </c>
      <c r="D19" s="35"/>
      <c r="E19" s="34">
        <f>+'GOBIERNO CENTRAL'!K18</f>
        <v>65000000</v>
      </c>
    </row>
    <row r="20" spans="1:5" ht="27" customHeight="1" thickBot="1" x14ac:dyDescent="0.25">
      <c r="A20" s="32">
        <v>10805</v>
      </c>
      <c r="B20" s="33" t="s">
        <v>113</v>
      </c>
      <c r="C20" s="34">
        <v>10350000</v>
      </c>
      <c r="D20" s="35"/>
      <c r="E20" s="34">
        <f>+'GOBIERNO CENTRAL'!K20</f>
        <v>10350000</v>
      </c>
    </row>
    <row r="21" spans="1:5" ht="29.25" customHeight="1" thickBot="1" x14ac:dyDescent="0.25">
      <c r="A21" s="32">
        <v>10807</v>
      </c>
      <c r="B21" s="33" t="s">
        <v>114</v>
      </c>
      <c r="C21" s="34">
        <v>3312000</v>
      </c>
      <c r="D21" s="35"/>
      <c r="E21" s="34">
        <f>+'GOBIERNO CENTRAL'!K21</f>
        <v>3312000</v>
      </c>
    </row>
    <row r="22" spans="1:5" ht="29.25" customHeight="1" thickBot="1" x14ac:dyDescent="0.25">
      <c r="A22" s="32">
        <v>10808</v>
      </c>
      <c r="B22" s="33" t="s">
        <v>115</v>
      </c>
      <c r="C22" s="34">
        <v>5175000</v>
      </c>
      <c r="D22" s="35"/>
      <c r="E22" s="34">
        <f>+'GOBIERNO CENTRAL'!K22</f>
        <v>5175000</v>
      </c>
    </row>
    <row r="23" spans="1:5" ht="29.25" customHeight="1" thickBot="1" x14ac:dyDescent="0.25">
      <c r="A23" s="32">
        <v>20101</v>
      </c>
      <c r="B23" s="33" t="s">
        <v>116</v>
      </c>
      <c r="C23" s="34">
        <v>70317900</v>
      </c>
      <c r="D23" s="35"/>
      <c r="E23" s="34">
        <f>+'GOBIERNO CENTRAL'!K26</f>
        <v>70317900</v>
      </c>
    </row>
    <row r="24" spans="1:5" ht="29.25" customHeight="1" thickBot="1" x14ac:dyDescent="0.25">
      <c r="A24" s="32">
        <v>20104</v>
      </c>
      <c r="B24" s="33" t="s">
        <v>84</v>
      </c>
      <c r="C24" s="34">
        <v>41683590</v>
      </c>
      <c r="D24" s="35"/>
      <c r="E24" s="34">
        <f>+'GOBIERNO CENTRAL'!K57</f>
        <v>41683590</v>
      </c>
    </row>
    <row r="25" spans="1:5" ht="29.25" customHeight="1" thickBot="1" x14ac:dyDescent="0.25">
      <c r="A25" s="32">
        <v>20304</v>
      </c>
      <c r="B25" s="33" t="s">
        <v>53</v>
      </c>
      <c r="C25" s="34">
        <v>111780</v>
      </c>
      <c r="D25" s="35"/>
      <c r="E25" s="34">
        <f>+'GOBIERNO CENTRAL'!K58</f>
        <v>111780</v>
      </c>
    </row>
    <row r="26" spans="1:5" ht="29.25" customHeight="1" thickBot="1" x14ac:dyDescent="0.25">
      <c r="A26" s="32">
        <v>20401</v>
      </c>
      <c r="B26" s="33" t="s">
        <v>55</v>
      </c>
      <c r="C26" s="34">
        <v>361215</v>
      </c>
      <c r="D26" s="35"/>
      <c r="E26" s="34">
        <f>+'GOBIERNO CENTRAL'!K60</f>
        <v>361215</v>
      </c>
    </row>
    <row r="27" spans="1:5" ht="29.25" customHeight="1" thickBot="1" x14ac:dyDescent="0.25">
      <c r="A27" s="32">
        <v>20402</v>
      </c>
      <c r="B27" s="33" t="s">
        <v>57</v>
      </c>
      <c r="C27" s="34">
        <v>3136050</v>
      </c>
      <c r="D27" s="35"/>
      <c r="E27" s="34">
        <f>+'GOBIERNO CENTRAL'!K61</f>
        <v>3136050</v>
      </c>
    </row>
    <row r="28" spans="1:5" ht="29.25" customHeight="1" thickBot="1" x14ac:dyDescent="0.25">
      <c r="A28" s="32">
        <v>29901</v>
      </c>
      <c r="B28" s="33" t="s">
        <v>58</v>
      </c>
      <c r="C28" s="34">
        <v>17513925</v>
      </c>
      <c r="D28" s="35"/>
      <c r="E28" s="34">
        <f>+'GOBIERNO CENTRAL'!K63</f>
        <v>17513925</v>
      </c>
    </row>
    <row r="29" spans="1:5" ht="31.5" customHeight="1" thickBot="1" x14ac:dyDescent="0.25">
      <c r="A29" s="32">
        <v>29903</v>
      </c>
      <c r="B29" s="33" t="s">
        <v>117</v>
      </c>
      <c r="C29" s="34">
        <v>32598360</v>
      </c>
      <c r="D29" s="35"/>
      <c r="E29" s="34">
        <f>+'GOBIERNO CENTRAL'!K64</f>
        <v>32598360</v>
      </c>
    </row>
    <row r="30" spans="1:5" ht="31.5" customHeight="1" thickBot="1" x14ac:dyDescent="0.25">
      <c r="A30" s="32">
        <v>29904</v>
      </c>
      <c r="B30" s="33" t="s">
        <v>118</v>
      </c>
      <c r="C30" s="34">
        <v>10049132</v>
      </c>
      <c r="D30" s="35"/>
      <c r="E30" s="34">
        <f>+'GOBIERNO CENTRAL'!K65</f>
        <v>10049132</v>
      </c>
    </row>
    <row r="31" spans="1:5" ht="31.5" customHeight="1" thickBot="1" x14ac:dyDescent="0.25">
      <c r="A31" s="32">
        <v>29905</v>
      </c>
      <c r="B31" s="33" t="s">
        <v>65</v>
      </c>
      <c r="C31" s="34">
        <v>24751335</v>
      </c>
      <c r="D31" s="35"/>
      <c r="E31" s="34">
        <f>+'GOBIERNO CENTRAL'!K66</f>
        <v>24751335</v>
      </c>
    </row>
    <row r="32" spans="1:5" ht="31.5" customHeight="1" thickBot="1" x14ac:dyDescent="0.25">
      <c r="A32" s="32">
        <v>29999</v>
      </c>
      <c r="B32" s="33" t="s">
        <v>119</v>
      </c>
      <c r="C32" s="34">
        <v>1000000</v>
      </c>
      <c r="D32" s="35"/>
      <c r="E32" s="34">
        <f>+'GOBIERNO CENTRAL'!K67</f>
        <v>1000000</v>
      </c>
    </row>
    <row r="33" spans="1:8" ht="31.5" customHeight="1" thickBot="1" x14ac:dyDescent="0.25">
      <c r="A33" s="32">
        <v>50103</v>
      </c>
      <c r="B33" s="33" t="s">
        <v>120</v>
      </c>
      <c r="C33" s="34">
        <v>5280000</v>
      </c>
      <c r="D33" s="35"/>
      <c r="E33" s="34">
        <f>+'GOBIERNO CENTRAL'!K69</f>
        <v>5280000</v>
      </c>
    </row>
    <row r="34" spans="1:8" ht="31.5" customHeight="1" thickBot="1" x14ac:dyDescent="0.25">
      <c r="A34" s="32">
        <v>50104</v>
      </c>
      <c r="B34" s="33" t="s">
        <v>121</v>
      </c>
      <c r="C34" s="34">
        <v>19837960</v>
      </c>
      <c r="D34" s="35"/>
      <c r="E34" s="34">
        <f>+'GOBIERNO CENTRAL'!K70</f>
        <v>19837960</v>
      </c>
    </row>
    <row r="35" spans="1:8" ht="31.5" customHeight="1" thickBot="1" x14ac:dyDescent="0.25">
      <c r="A35" s="32">
        <v>50105</v>
      </c>
      <c r="B35" s="33" t="s">
        <v>87</v>
      </c>
      <c r="C35" s="34">
        <v>33890578</v>
      </c>
      <c r="D35" s="35"/>
      <c r="E35" s="34">
        <f>+'GOBIERNO CENTRAL'!K74</f>
        <v>33890578</v>
      </c>
    </row>
    <row r="36" spans="1:8" ht="31.5" customHeight="1" thickBot="1" x14ac:dyDescent="0.25">
      <c r="A36" s="32">
        <v>50299</v>
      </c>
      <c r="B36" s="74" t="s">
        <v>122</v>
      </c>
      <c r="C36" s="34">
        <v>100000000</v>
      </c>
      <c r="D36" s="75"/>
      <c r="E36" s="34">
        <f>+'GOBIERNO CENTRAL'!K75</f>
        <v>100000000</v>
      </c>
    </row>
    <row r="37" spans="1:8" ht="21" customHeight="1" thickBot="1" x14ac:dyDescent="0.25">
      <c r="A37" s="7" t="s">
        <v>85</v>
      </c>
      <c r="B37" s="7"/>
      <c r="C37" s="7">
        <f>SUM(C13:C36)</f>
        <v>889711433</v>
      </c>
      <c r="D37" s="76"/>
      <c r="E37" s="7">
        <f>SUM(E13:E36)</f>
        <v>889711433</v>
      </c>
      <c r="H37" s="65"/>
    </row>
    <row r="38" spans="1:8" x14ac:dyDescent="0.2">
      <c r="H38" s="65"/>
    </row>
  </sheetData>
  <mergeCells count="10">
    <mergeCell ref="A1:E1"/>
    <mergeCell ref="A2:E2"/>
    <mergeCell ref="A3:E3"/>
    <mergeCell ref="A4:E4"/>
    <mergeCell ref="A6:E6"/>
    <mergeCell ref="A11:D11"/>
    <mergeCell ref="A10:D10"/>
    <mergeCell ref="A7:E7"/>
    <mergeCell ref="A8:E8"/>
    <mergeCell ref="A9:E9"/>
  </mergeCells>
  <phoneticPr fontId="22" type="noConversion"/>
  <pageMargins left="0.35433070866141736" right="0.51181102362204722" top="0.47244094488188981" bottom="0.3937007874015748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GOBIERNO CENTRAL</vt:lpstr>
      <vt:lpstr>CONSOLIDADO</vt:lpstr>
      <vt:lpstr>'GOBIERNO CENTRAL'!BaseDeDatos</vt:lpstr>
    </vt:vector>
  </TitlesOfParts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Jmiguel</dc:creator>
  <cp:lastModifiedBy>Vanessa</cp:lastModifiedBy>
  <cp:revision/>
  <cp:lastPrinted>2017-01-03T18:42:26Z</cp:lastPrinted>
  <dcterms:created xsi:type="dcterms:W3CDTF">2011-02-22T16:16:24Z</dcterms:created>
  <dcterms:modified xsi:type="dcterms:W3CDTF">2017-06-14T21:50:52Z</dcterms:modified>
</cp:coreProperties>
</file>