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https://crmisalud-my.sharepoint.com/personal/sonia_rosales_misalud_go_cr/Documents/Escritorio/"/>
    </mc:Choice>
  </mc:AlternateContent>
  <xr:revisionPtr revIDLastSave="15" documentId="13_ncr:1_{3D8475CD-7CDD-4784-9842-2D02C92BC02D}" xr6:coauthVersionLast="47" xr6:coauthVersionMax="47" xr10:uidLastSave="{A93921B6-EA2D-47C9-BA87-F511B4D8EDB6}"/>
  <bookViews>
    <workbookView xWindow="-120" yWindow="-120" windowWidth="21840" windowHeight="13140" xr2:uid="{00000000-000D-0000-FFFF-FFFF00000000}"/>
  </bookViews>
  <sheets>
    <sheet name="EstadoFlujoEfectivo" sheetId="1" r:id="rId1"/>
    <sheet name="CatalogoCuentasFlujo" sheetId="2" state="hidden" r:id="rId2"/>
    <sheet name="Data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5" l="1"/>
  <c r="E44" i="1" l="1"/>
  <c r="D44" i="1"/>
  <c r="E40" i="1"/>
  <c r="E48" i="1" s="1"/>
  <c r="D40" i="1"/>
  <c r="E31" i="1"/>
  <c r="D31" i="1"/>
  <c r="E25" i="1"/>
  <c r="D25" i="1"/>
  <c r="E16" i="1"/>
  <c r="D16" i="1"/>
  <c r="E7" i="1"/>
  <c r="D7" i="1"/>
  <c r="E37" i="1" l="1"/>
  <c r="E50" i="1" s="1"/>
  <c r="E54" i="1" s="1"/>
  <c r="E22" i="1"/>
  <c r="D48" i="1"/>
  <c r="D37" i="1"/>
  <c r="D22" i="1"/>
  <c r="B3" i="5"/>
  <c r="D50" i="1" l="1"/>
  <c r="D54" i="1" s="1"/>
  <c r="I43" i="5" s="1"/>
  <c r="D43" i="5"/>
  <c r="D42" i="5"/>
  <c r="D41" i="5"/>
  <c r="D40" i="5"/>
  <c r="D39" i="5"/>
  <c r="D38" i="5"/>
  <c r="D37" i="5"/>
  <c r="D36" i="5"/>
  <c r="D35" i="5"/>
  <c r="D32" i="5"/>
  <c r="D34" i="5"/>
  <c r="D33" i="5"/>
  <c r="D31" i="5"/>
  <c r="D21" i="5"/>
  <c r="D30" i="5"/>
  <c r="D29" i="5"/>
  <c r="D28" i="5"/>
  <c r="D27" i="5"/>
  <c r="D26" i="5"/>
  <c r="D25" i="5"/>
  <c r="D24" i="5"/>
  <c r="D23" i="5"/>
  <c r="D22" i="5"/>
  <c r="D20" i="5"/>
  <c r="D19" i="5"/>
  <c r="D18" i="5"/>
  <c r="D17" i="5"/>
  <c r="D16" i="5"/>
  <c r="D15" i="5"/>
  <c r="D12" i="5"/>
  <c r="D14" i="5"/>
  <c r="D13" i="5"/>
  <c r="D11" i="5"/>
  <c r="D10" i="5"/>
  <c r="D9" i="5"/>
  <c r="D8" i="5"/>
  <c r="D7" i="5"/>
  <c r="D6" i="5"/>
  <c r="D5" i="5"/>
  <c r="D4" i="5"/>
  <c r="D3" i="5"/>
  <c r="D2" i="5"/>
  <c r="C43" i="5"/>
  <c r="C42" i="5"/>
  <c r="C41" i="5"/>
  <c r="C40" i="5"/>
  <c r="C39" i="5"/>
  <c r="C38" i="5"/>
  <c r="C32" i="5"/>
  <c r="C37" i="5"/>
  <c r="C36" i="5"/>
  <c r="C35" i="5"/>
  <c r="C34" i="5"/>
  <c r="C33" i="5"/>
  <c r="C31" i="5"/>
  <c r="C28" i="5"/>
  <c r="C30" i="5"/>
  <c r="C29" i="5"/>
  <c r="C27" i="5"/>
  <c r="C26" i="5"/>
  <c r="C15" i="5"/>
  <c r="C25" i="5"/>
  <c r="C24" i="5"/>
  <c r="C23" i="5"/>
  <c r="C22" i="5"/>
  <c r="C21" i="5"/>
  <c r="C20" i="5"/>
  <c r="C19" i="5"/>
  <c r="C18" i="5"/>
  <c r="C17" i="5"/>
  <c r="C16" i="5"/>
  <c r="C14" i="5"/>
  <c r="C13" i="5"/>
  <c r="C12" i="5"/>
  <c r="C11" i="5"/>
  <c r="C10" i="5"/>
  <c r="C9" i="5"/>
  <c r="C4" i="5"/>
  <c r="C8" i="5"/>
  <c r="C7" i="5"/>
  <c r="C6" i="5"/>
  <c r="C5" i="5"/>
  <c r="C3" i="5"/>
  <c r="C2" i="5"/>
  <c r="P10" i="5" s="1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5" i="5"/>
  <c r="B26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2" i="5"/>
  <c r="B4" i="5"/>
  <c r="I31" i="5"/>
  <c r="J31" i="5"/>
  <c r="I32" i="5"/>
  <c r="J32" i="5"/>
  <c r="I33" i="5"/>
  <c r="J33" i="5"/>
  <c r="I34" i="5"/>
  <c r="J34" i="5"/>
  <c r="I35" i="5"/>
  <c r="J35" i="5"/>
  <c r="I36" i="5"/>
  <c r="J36" i="5"/>
  <c r="I37" i="5"/>
  <c r="J37" i="5"/>
  <c r="I38" i="5"/>
  <c r="J38" i="5"/>
  <c r="I39" i="5"/>
  <c r="J39" i="5"/>
  <c r="I40" i="5"/>
  <c r="J40" i="5"/>
  <c r="I41" i="5"/>
  <c r="J41" i="5"/>
  <c r="I42" i="5"/>
  <c r="J42" i="5"/>
  <c r="J43" i="5"/>
  <c r="I8" i="5"/>
  <c r="J8" i="5"/>
  <c r="I9" i="5"/>
  <c r="J9" i="5"/>
  <c r="I10" i="5"/>
  <c r="J10" i="5"/>
  <c r="I11" i="5"/>
  <c r="J11" i="5"/>
  <c r="I12" i="5"/>
  <c r="J12" i="5"/>
  <c r="I13" i="5"/>
  <c r="J13" i="5"/>
  <c r="I14" i="5"/>
  <c r="J14" i="5"/>
  <c r="I15" i="5"/>
  <c r="J15" i="5"/>
  <c r="I16" i="5"/>
  <c r="J16" i="5"/>
  <c r="I17" i="5"/>
  <c r="J17" i="5"/>
  <c r="I18" i="5"/>
  <c r="J18" i="5"/>
  <c r="I19" i="5"/>
  <c r="J19" i="5"/>
  <c r="I20" i="5"/>
  <c r="J20" i="5"/>
  <c r="I21" i="5"/>
  <c r="J21" i="5"/>
  <c r="I22" i="5"/>
  <c r="J22" i="5"/>
  <c r="I23" i="5"/>
  <c r="J23" i="5"/>
  <c r="I24" i="5"/>
  <c r="J24" i="5"/>
  <c r="I25" i="5"/>
  <c r="J25" i="5"/>
  <c r="I26" i="5"/>
  <c r="J26" i="5"/>
  <c r="I27" i="5"/>
  <c r="J27" i="5"/>
  <c r="I28" i="5"/>
  <c r="J28" i="5"/>
  <c r="I29" i="5"/>
  <c r="J29" i="5"/>
  <c r="I30" i="5"/>
  <c r="J30" i="5"/>
  <c r="I3" i="5"/>
  <c r="J3" i="5"/>
  <c r="I4" i="5"/>
  <c r="J4" i="5"/>
  <c r="I5" i="5"/>
  <c r="J5" i="5"/>
  <c r="I6" i="5"/>
  <c r="J6" i="5"/>
  <c r="I7" i="5"/>
  <c r="J7" i="5"/>
  <c r="I2" i="5"/>
  <c r="J2" i="5"/>
  <c r="H43" i="5"/>
  <c r="H42" i="5"/>
  <c r="H41" i="5"/>
  <c r="H40" i="5"/>
  <c r="H32" i="5"/>
  <c r="H33" i="5"/>
  <c r="H34" i="5"/>
  <c r="H35" i="5"/>
  <c r="H36" i="5"/>
  <c r="H37" i="5"/>
  <c r="H38" i="5"/>
  <c r="H39" i="5"/>
  <c r="H31" i="5"/>
  <c r="H19" i="5"/>
  <c r="H20" i="5"/>
  <c r="H21" i="5"/>
  <c r="H22" i="5"/>
  <c r="H23" i="5"/>
  <c r="H24" i="5"/>
  <c r="H25" i="5"/>
  <c r="H26" i="5"/>
  <c r="H27" i="5"/>
  <c r="H28" i="5"/>
  <c r="H29" i="5"/>
  <c r="H30" i="5"/>
  <c r="H18" i="5"/>
  <c r="H17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3" i="5"/>
  <c r="H2" i="5"/>
  <c r="F38" i="5"/>
  <c r="F37" i="5"/>
  <c r="F36" i="5"/>
  <c r="F35" i="5"/>
  <c r="F34" i="5"/>
  <c r="F33" i="5"/>
  <c r="F32" i="5"/>
  <c r="F31" i="5"/>
  <c r="F29" i="5"/>
  <c r="F28" i="5"/>
  <c r="F27" i="5"/>
  <c r="F26" i="5"/>
  <c r="F25" i="5"/>
  <c r="F24" i="5"/>
  <c r="F23" i="5"/>
  <c r="F22" i="5"/>
  <c r="F21" i="5"/>
  <c r="F20" i="5"/>
  <c r="F19" i="5"/>
  <c r="F18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M2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L2" i="5"/>
  <c r="K42" i="5"/>
  <c r="K43" i="5"/>
  <c r="K41" i="5"/>
  <c r="K40" i="5"/>
  <c r="K39" i="5"/>
  <c r="K38" i="5"/>
  <c r="K37" i="5"/>
  <c r="K36" i="5"/>
  <c r="K35" i="5"/>
  <c r="K34" i="5"/>
  <c r="K33" i="5"/>
  <c r="K32" i="5"/>
  <c r="K31" i="5"/>
  <c r="K30" i="5"/>
  <c r="K29" i="5"/>
  <c r="K28" i="5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K4" i="5"/>
  <c r="K3" i="5"/>
  <c r="K2" i="5"/>
  <c r="G43" i="5"/>
  <c r="G42" i="5"/>
  <c r="G41" i="5"/>
  <c r="G40" i="5"/>
  <c r="G39" i="5"/>
  <c r="G38" i="5"/>
  <c r="G37" i="5"/>
  <c r="G36" i="5"/>
  <c r="G34" i="5"/>
  <c r="G35" i="5"/>
  <c r="G33" i="5"/>
  <c r="G32" i="5"/>
  <c r="G29" i="5"/>
  <c r="G31" i="5"/>
  <c r="G30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G2" i="5"/>
  <c r="P8" i="5" l="1"/>
  <c r="P9" i="5"/>
  <c r="W1" i="5"/>
  <c r="AC1" i="5"/>
  <c r="AA1" i="5"/>
  <c r="AB1" i="5"/>
  <c r="Y1" i="5"/>
  <c r="Z1" i="5"/>
  <c r="X1" i="5"/>
  <c r="P15" i="5"/>
  <c r="P16" i="5"/>
  <c r="P13" i="5"/>
  <c r="P14" i="5"/>
  <c r="P11" i="5"/>
  <c r="P12" i="5"/>
  <c r="P7" i="5"/>
  <c r="P5" i="5"/>
  <c r="P6" i="5"/>
  <c r="P3" i="5"/>
  <c r="P4" i="5"/>
  <c r="P1" i="5"/>
  <c r="P2" i="5"/>
  <c r="D5" i="1"/>
  <c r="E5" i="1"/>
  <c r="A3" i="1" l="1"/>
  <c r="AA2" i="1"/>
  <c r="AB2" i="1" s="1"/>
  <c r="AD2" i="1" l="1"/>
  <c r="AC2" i="1"/>
  <c r="V1" i="5" l="1"/>
  <c r="A1" i="1" l="1"/>
</calcChain>
</file>

<file path=xl/sharedStrings.xml><?xml version="1.0" encoding="utf-8"?>
<sst xmlns="http://schemas.openxmlformats.org/spreadsheetml/2006/main" count="853" uniqueCount="792">
  <si>
    <t>ESTADO DE FLUJO DE EFECTIVO</t>
  </si>
  <si>
    <t>CATALOGO DE CUENTAS FLUJO DE EFECTIVO</t>
  </si>
  <si>
    <t>Entrada</t>
  </si>
  <si>
    <t>Movimiento</t>
  </si>
  <si>
    <t>Salida</t>
  </si>
  <si>
    <t>Cuenta</t>
  </si>
  <si>
    <t>Nombre</t>
  </si>
  <si>
    <t>Nota Nº</t>
  </si>
  <si>
    <t>1</t>
  </si>
  <si>
    <t>ACTIVIDADES DE OPERACION</t>
  </si>
  <si>
    <t>FLUJOS DE EFECTIVO DE LAS ACTIVIDADES DE OPERACIÓN</t>
  </si>
  <si>
    <t>1.1</t>
  </si>
  <si>
    <t>COBROS</t>
  </si>
  <si>
    <t>Cobros</t>
  </si>
  <si>
    <t>E</t>
  </si>
  <si>
    <t>1.1.1</t>
  </si>
  <si>
    <t>Cobros por impuestos</t>
  </si>
  <si>
    <t>1.1.2</t>
  </si>
  <si>
    <t>Cobros por contribuciones sociales</t>
  </si>
  <si>
    <t>1.1.3</t>
  </si>
  <si>
    <t>Cobros por multas, sanciones, remates y confiscaciones de origen no tributario</t>
  </si>
  <si>
    <t>1.1.4</t>
  </si>
  <si>
    <t>Cobros por ventas de inventarios, servicios y derechos administrativos</t>
  </si>
  <si>
    <t>1.1.5</t>
  </si>
  <si>
    <t>Cobros por ingresos de la propiedad</t>
  </si>
  <si>
    <t>1.1.6</t>
  </si>
  <si>
    <t>Cobros por transferencias</t>
  </si>
  <si>
    <t xml:space="preserve">Cobros por transferencias </t>
  </si>
  <si>
    <t>1.1.7</t>
  </si>
  <si>
    <t>Cobros por concesiones</t>
  </si>
  <si>
    <t>1.1.8</t>
  </si>
  <si>
    <t>Otros cobros por actividades de operación</t>
  </si>
  <si>
    <t>1.2</t>
  </si>
  <si>
    <t>PAGOS</t>
  </si>
  <si>
    <t>Pagos</t>
  </si>
  <si>
    <t>S</t>
  </si>
  <si>
    <t>1.2.1</t>
  </si>
  <si>
    <t>Pagos por beneficios al personal</t>
  </si>
  <si>
    <t>1.2.2</t>
  </si>
  <si>
    <t>Pagos por servicios y adquisiciones de inventarios (incluye anticipos)</t>
  </si>
  <si>
    <t>1.2.3</t>
  </si>
  <si>
    <t>Pagos por prestaciones de la seguridad social</t>
  </si>
  <si>
    <t>1.2.4</t>
  </si>
  <si>
    <t>Pagos por otras transferencias</t>
  </si>
  <si>
    <t xml:space="preserve">Pagos por otras transferencias </t>
  </si>
  <si>
    <t>1.2.5</t>
  </si>
  <si>
    <t>Otros pagos por actividades de operación</t>
  </si>
  <si>
    <t>Flujo neto de efectivo por actividades de operación</t>
  </si>
  <si>
    <t>Flujos netos de efectivo por actividades de operación</t>
  </si>
  <si>
    <t>2</t>
  </si>
  <si>
    <t>ACTIVIDADES DE INVERSION</t>
  </si>
  <si>
    <t>FLUJOS DE EFECTIVO DE LAS ACTIVIDADES DE INVERSIÓN</t>
  </si>
  <si>
    <t>2.1</t>
  </si>
  <si>
    <t>2.1.1</t>
  </si>
  <si>
    <t>Cobros por ventas de bienes distintos de inventarios</t>
  </si>
  <si>
    <t>2.1.2</t>
  </si>
  <si>
    <t>Cobros por ventas y reembolso de inversiones patrimoniales</t>
  </si>
  <si>
    <t>2.1.3</t>
  </si>
  <si>
    <t>Cobros por ventas y reembolso de inversiones en otros instrumentos financieros</t>
  </si>
  <si>
    <t>2.1.4</t>
  </si>
  <si>
    <t>Cobros por reembolso de préstamos</t>
  </si>
  <si>
    <t>Cobros por reembolsos de préstamos</t>
  </si>
  <si>
    <t>2.1.5</t>
  </si>
  <si>
    <t>Otros cobros  por actividades de inversión</t>
  </si>
  <si>
    <t>Otros cobros por actividades de inversión</t>
  </si>
  <si>
    <t>2.2</t>
  </si>
  <si>
    <t>2.2.1</t>
  </si>
  <si>
    <t>Pagos por adquisiciones de bienes distintos de inventarios</t>
  </si>
  <si>
    <t>Pagos por adquisición de bienes distintos de inventarios</t>
  </si>
  <si>
    <t>2.2.2</t>
  </si>
  <si>
    <t>Pagos por adquisición de inversiones patrimoniales</t>
  </si>
  <si>
    <t>2.2.3</t>
  </si>
  <si>
    <t>Pagos por adquisición de inversiones en otros instrumentos financieros</t>
  </si>
  <si>
    <t>2.2.4</t>
  </si>
  <si>
    <t>Pagos por préstamos otorgados</t>
  </si>
  <si>
    <t>2.2.5</t>
  </si>
  <si>
    <t>Otros pagos por actividades de inversión</t>
  </si>
  <si>
    <t>Flujo neto de efectivo por actividades de inversión</t>
  </si>
  <si>
    <t>Flujos netos de efectivo por actividades de inversión</t>
  </si>
  <si>
    <t>3</t>
  </si>
  <si>
    <t>ACTIVIDADES DE FINANCIAMIENTO</t>
  </si>
  <si>
    <t>FLUJOS DE EFECTIVO DE LAS ACTIVIDADES DE FINANCIACIÓN</t>
  </si>
  <si>
    <t>3.1</t>
  </si>
  <si>
    <t>3.1.1</t>
  </si>
  <si>
    <t>Cobros por incrementos de capital y transferencias de capital</t>
  </si>
  <si>
    <t>3.1.2</t>
  </si>
  <si>
    <t>Cobros por endeudamiento público</t>
  </si>
  <si>
    <t>3.1.3</t>
  </si>
  <si>
    <t>Otros cobros por actividades de financiamiento</t>
  </si>
  <si>
    <t>Otros cobros por actividades de financiación</t>
  </si>
  <si>
    <t>3.2</t>
  </si>
  <si>
    <t>3.2.1</t>
  </si>
  <si>
    <t>Pagos por disminuciones del patrimonio que no afectan resultados</t>
  </si>
  <si>
    <t>3.2.2</t>
  </si>
  <si>
    <t>Pagos por amortizaciones de endeudamiento público</t>
  </si>
  <si>
    <t>3.2.3</t>
  </si>
  <si>
    <t>Otros pagos por actividades de financiación</t>
  </si>
  <si>
    <t>3,3</t>
  </si>
  <si>
    <t>Flujo neto de efectivo por actividades de financiación</t>
  </si>
  <si>
    <t>Flujos netos de efectivo por actividades de financiación</t>
  </si>
  <si>
    <t>4</t>
  </si>
  <si>
    <t>Incremento/disminución neta de efectivo y equivalentes de efectivo por flujos de actividades</t>
  </si>
  <si>
    <t>Incremento/Disminución neta de efectivo y equivalentes de efectivo por flujos de actividades</t>
  </si>
  <si>
    <t>5</t>
  </si>
  <si>
    <t>Incremento/disminución neta de efectivo y equivalentes de efectivo por diferencias de cambio no realizadas</t>
  </si>
  <si>
    <t>Incremento/Disminución neta de efectivo y equivalentes de efectivo por diferencias de cambio no realizadas</t>
  </si>
  <si>
    <t>6</t>
  </si>
  <si>
    <t>Efectivo y equivalentes de efectivo al inicio del ejercicio</t>
  </si>
  <si>
    <t>7</t>
  </si>
  <si>
    <t>Efectivo y equivalentes de efectivo al final del ejercicio</t>
  </si>
  <si>
    <t>ID_Entidad</t>
  </si>
  <si>
    <t>Periodo</t>
  </si>
  <si>
    <t>Unidad_Tiempo</t>
  </si>
  <si>
    <t>IDEntidad</t>
  </si>
  <si>
    <t>Elaborado por:</t>
  </si>
  <si>
    <t>Revisado por:</t>
  </si>
  <si>
    <t>Aprobado por:</t>
  </si>
  <si>
    <t>ElaboradoPor</t>
  </si>
  <si>
    <t>RevisadoPor</t>
  </si>
  <si>
    <t>AprobadoPor</t>
  </si>
  <si>
    <t>UnidadTiempoPeriodo</t>
  </si>
  <si>
    <t>NumConsecutivo</t>
  </si>
  <si>
    <t>NumCuenta</t>
  </si>
  <si>
    <t>CuentaConcepto</t>
  </si>
  <si>
    <t>MontoPeriodoActual</t>
  </si>
  <si>
    <t>MontoPeriodoAnterior</t>
  </si>
  <si>
    <t>NumNota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</si>
  <si>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</si>
  <si>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</si>
  <si>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</si>
  <si>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</si>
  <si>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</si>
  <si>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</si>
  <si>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</si>
  <si>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</si>
  <si>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</si>
  <si>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</si>
  <si>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</si>
  <si>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</si>
  <si>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</si>
  <si>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</si>
  <si>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</si>
  <si>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</si>
  <si>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>11000</t>
  </si>
  <si>
    <t>PODER EJECUTIVO ( MINISTERIOS DE LA REPUBLICA )</t>
  </si>
  <si>
    <t>11201</t>
  </si>
  <si>
    <t>Presidencia de la República</t>
  </si>
  <si>
    <t>11202</t>
  </si>
  <si>
    <t>Ministerio de la Presidencia (MP)</t>
  </si>
  <si>
    <t>11203</t>
  </si>
  <si>
    <t>Ministerio de Gobernación y Policía</t>
  </si>
  <si>
    <t>11204</t>
  </si>
  <si>
    <t>Ministerio de Relaciones Exteriores y Culto (RE)</t>
  </si>
  <si>
    <t>11205</t>
  </si>
  <si>
    <t>Ministerio de Seguridad Pública (MSP)</t>
  </si>
  <si>
    <t>11206</t>
  </si>
  <si>
    <t xml:space="preserve">Ministerio de Hacienda (MHD)  </t>
  </si>
  <si>
    <t>11207</t>
  </si>
  <si>
    <t xml:space="preserve">Ministerio de Agricultura y Ganadería (MAG)  </t>
  </si>
  <si>
    <t>11208</t>
  </si>
  <si>
    <t>Ministerio de Economía, Industria y Comercio (MEIC)</t>
  </si>
  <si>
    <t>11209</t>
  </si>
  <si>
    <t xml:space="preserve">Ministerio de Obras Públicas y Transportes (MOPT) </t>
  </si>
  <si>
    <t>11210</t>
  </si>
  <si>
    <t xml:space="preserve">Ministerio de Educación Pública (MEP) </t>
  </si>
  <si>
    <t>11211</t>
  </si>
  <si>
    <t>Ministerio de Salud</t>
  </si>
  <si>
    <t>11212</t>
  </si>
  <si>
    <t>Ministerio de Trabajo y Seguridad Social (MTSS)</t>
  </si>
  <si>
    <t>11213</t>
  </si>
  <si>
    <t>Ministerio de Cultura, Juventud y Deportes (MCJD)</t>
  </si>
  <si>
    <t>11214</t>
  </si>
  <si>
    <t xml:space="preserve">Ministerio de Justicia y Gracia </t>
  </si>
  <si>
    <t>11215</t>
  </si>
  <si>
    <t>Ministerio de la Vivienda y Asentamientos Humanos (MIVAH)</t>
  </si>
  <si>
    <t>11216</t>
  </si>
  <si>
    <t>Ministerio de Comercio Exterior (COMEX)</t>
  </si>
  <si>
    <t>11217</t>
  </si>
  <si>
    <t>Ministerio de Planificación Nacional y Política Económica   (MIDEPLAN)</t>
  </si>
  <si>
    <t>11218</t>
  </si>
  <si>
    <t>Ministerio de Ciencia y Tecnología (MICIT)</t>
  </si>
  <si>
    <t>11219</t>
  </si>
  <si>
    <t xml:space="preserve">Ministerio de Ambiente, Energía  y Telecomunicaciones (MINAET) </t>
  </si>
  <si>
    <t>11230</t>
  </si>
  <si>
    <t>Servicio de la Deuda Pública</t>
  </si>
  <si>
    <t>11231</t>
  </si>
  <si>
    <t>Regímenes de Pensiones con Cargo al Presupuesto de la  República</t>
  </si>
  <si>
    <t>11232</t>
  </si>
  <si>
    <t>Obras Específicas</t>
  </si>
  <si>
    <t>13000</t>
  </si>
  <si>
    <t xml:space="preserve">OTROS PODERES DE LA REPUBLICA </t>
  </si>
  <si>
    <t>13101</t>
  </si>
  <si>
    <t>Asamblea Legislativa</t>
  </si>
  <si>
    <t>13102</t>
  </si>
  <si>
    <t>Contraloría General de la República (CGR)</t>
  </si>
  <si>
    <t>13103</t>
  </si>
  <si>
    <t>Defensoría de los Habitantes de la República</t>
  </si>
  <si>
    <t>13301</t>
  </si>
  <si>
    <t xml:space="preserve">Poder Judicial </t>
  </si>
  <si>
    <t>13401</t>
  </si>
  <si>
    <t>Tribunal Supremo de Elecciones (TSE)</t>
  </si>
  <si>
    <t>12000</t>
  </si>
  <si>
    <t>ÓRGANOS DESCONCENTRADOS</t>
  </si>
  <si>
    <t>12510</t>
  </si>
  <si>
    <t>Casa de Cultura de Puntarenas</t>
  </si>
  <si>
    <t>12530</t>
  </si>
  <si>
    <t xml:space="preserve">Centro Costarricense de Producción Cinematográfica </t>
  </si>
  <si>
    <t>12531</t>
  </si>
  <si>
    <t>Centro Cultural e Histórico José Figueres Ferrer</t>
  </si>
  <si>
    <t>12534</t>
  </si>
  <si>
    <t>Centro Nacional de la Música</t>
  </si>
  <si>
    <t>12550</t>
  </si>
  <si>
    <t>Comisión de Energía Atómica de Costa Rica (CEA)</t>
  </si>
  <si>
    <t>12551</t>
  </si>
  <si>
    <t>Comisión Nacional de Conmemoraciones Históricas (CNCH)</t>
  </si>
  <si>
    <t>12552</t>
  </si>
  <si>
    <t xml:space="preserve">Comisión Nacional para la Defensa del Idioma </t>
  </si>
  <si>
    <t>12553</t>
  </si>
  <si>
    <t>Comisión Nacional para la Gestión de la Biodiversidad  (CONAGEBIO)</t>
  </si>
  <si>
    <t>12554</t>
  </si>
  <si>
    <t>Comisión Nacional de Prevención de Riesgos y Atención de Emergencias  (CNE)</t>
  </si>
  <si>
    <t>12555</t>
  </si>
  <si>
    <t>Comisión Nacional de Vacunación y Epidemiología</t>
  </si>
  <si>
    <t>12556</t>
  </si>
  <si>
    <t>Comisión de Ordenamiento y Manejo de la Cuenca Alta del  Río Reventazón  (CONCURE)</t>
  </si>
  <si>
    <t>12580</t>
  </si>
  <si>
    <t>Consejo Nacional de Concesiones (CNC)</t>
  </si>
  <si>
    <t>12582</t>
  </si>
  <si>
    <t>Consejo Nacional de la Persona Adulta Mayor (CONAPAM)</t>
  </si>
  <si>
    <t>12583</t>
  </si>
  <si>
    <t>Consejo Nacional de la Política Pública de la Persona Joven (CPJ)</t>
  </si>
  <si>
    <t>12584</t>
  </si>
  <si>
    <t>Consejo Nacional de Vialidad (CONAVI)</t>
  </si>
  <si>
    <t>12586</t>
  </si>
  <si>
    <t>Consejo de Salud Ocupacional (CSO)</t>
  </si>
  <si>
    <t>12587</t>
  </si>
  <si>
    <t>Consejo de Seguridad Vial (COSEVI)</t>
  </si>
  <si>
    <t>12588</t>
  </si>
  <si>
    <t>Consejo Superior de Educación (CSE)</t>
  </si>
  <si>
    <t>12589</t>
  </si>
  <si>
    <t>Consejo Técnico de Asistencia Médico Social (CTAMS)</t>
  </si>
  <si>
    <t>12590</t>
  </si>
  <si>
    <t xml:space="preserve">Consejo Técnico de Aviación Civil (CTAC) </t>
  </si>
  <si>
    <t>12591</t>
  </si>
  <si>
    <t>Consejo de Transporte Público (CTP)</t>
  </si>
  <si>
    <t>12630</t>
  </si>
  <si>
    <t>Dirección Ejecutora de Proyectos de  Mideplan (DEP)</t>
  </si>
  <si>
    <t>12631</t>
  </si>
  <si>
    <t>Dirección de Geología y Minas</t>
  </si>
  <si>
    <t>12634</t>
  </si>
  <si>
    <t>Dirección Nacional Centros Educacion y Nutrición  Centros Infantiles Atención Integral ( CEN CINAI )</t>
  </si>
  <si>
    <t>12637</t>
  </si>
  <si>
    <t>Dirección Nacional de Notariado</t>
  </si>
  <si>
    <t>12651</t>
  </si>
  <si>
    <t>Fideicomiso Proyecto de Crédito y Desarrollo Agrícola Pequeños Productores de la Zona Norte (PPZN)</t>
  </si>
  <si>
    <t>12700</t>
  </si>
  <si>
    <t>Fondo de Desarrollo Social y Asignaciones Familiares (FODESAF)</t>
  </si>
  <si>
    <t>12701</t>
  </si>
  <si>
    <t>Fondo Especial del Servicio Nacional de Guardacostas</t>
  </si>
  <si>
    <t>12703</t>
  </si>
  <si>
    <t xml:space="preserve">Fondo Nacional de Becas  (FONABE) </t>
  </si>
  <si>
    <t>12704</t>
  </si>
  <si>
    <t>Fondo Nacional de Financiamiento Forestal (FONAFIFO)</t>
  </si>
  <si>
    <t>12706</t>
  </si>
  <si>
    <t xml:space="preserve">Fondo de Preinversión de Mideplan  </t>
  </si>
  <si>
    <t>12712</t>
  </si>
  <si>
    <t>Fondo Nacional de Becas  de Solidaridad Social</t>
  </si>
  <si>
    <t>12720</t>
  </si>
  <si>
    <t>Fundación Nacional de Clubes 4 - S (FUNAC)</t>
  </si>
  <si>
    <t>12750</t>
  </si>
  <si>
    <t>Instituto sobre Alcoholismo y Farmacodependencia  (IAFA)</t>
  </si>
  <si>
    <t>12751</t>
  </si>
  <si>
    <t>Instituto Costarricense sobre Drogas  (ICD)</t>
  </si>
  <si>
    <t>12752</t>
  </si>
  <si>
    <t>Instituto Costarricense de Investigación y Enseñanza en Nutrición y Salud  (INCIENSA)</t>
  </si>
  <si>
    <t>12753</t>
  </si>
  <si>
    <t>Instituto Meteorológico Nacional (IMN)</t>
  </si>
  <si>
    <t>12755</t>
  </si>
  <si>
    <t>Instituto Nacional de Innovación y Transferencia en Tecnología agropecuaria (INTA)</t>
  </si>
  <si>
    <t>12780</t>
  </si>
  <si>
    <t>Junta Administrativa del Archivo Nacional (JAAN)</t>
  </si>
  <si>
    <t>12781</t>
  </si>
  <si>
    <t>Junta Administrativa  de la Dirección General de Migración y Extranjería</t>
  </si>
  <si>
    <t>12782</t>
  </si>
  <si>
    <t>Junta Administrativa de la Imprenta Nacional (JAIN)</t>
  </si>
  <si>
    <t>12783</t>
  </si>
  <si>
    <t>Junta Directiva  del Parque Recreativo  Nacional Playas de Manuel Antonio</t>
  </si>
  <si>
    <t>12784</t>
  </si>
  <si>
    <t xml:space="preserve">Junta Administrativa del Registro Nacional  </t>
  </si>
  <si>
    <t>12795</t>
  </si>
  <si>
    <t>Laboratorio Costarricense de Metrología (LACOMET)</t>
  </si>
  <si>
    <t>12800</t>
  </si>
  <si>
    <t>Museo de Arte Costarricense</t>
  </si>
  <si>
    <t>12801</t>
  </si>
  <si>
    <t>Museo de Arte y Diseño Contemporáneo (MADC)</t>
  </si>
  <si>
    <t>12802</t>
  </si>
  <si>
    <t>Museo Histórico Cultural Juan Santamaría</t>
  </si>
  <si>
    <t>12804</t>
  </si>
  <si>
    <t>Museo Nacional de Costa Rica (MNCR)</t>
  </si>
  <si>
    <t>12805</t>
  </si>
  <si>
    <t>Museo Dr. Rafael Ángel Calderón Guardia</t>
  </si>
  <si>
    <t>12820</t>
  </si>
  <si>
    <t>Oficina de Cooperación Internacional de la Salud (OCIS)</t>
  </si>
  <si>
    <t>12850</t>
  </si>
  <si>
    <t xml:space="preserve">Patronato de Construcciones, Instalaciones y Adquisiciones de Bienes  </t>
  </si>
  <si>
    <t>12851</t>
  </si>
  <si>
    <t>Patronato Nacional de Ciegos  (PANACI)</t>
  </si>
  <si>
    <t>12852</t>
  </si>
  <si>
    <t>Patronato Nacional de Rehabilitación  (PANARE)</t>
  </si>
  <si>
    <t>12853</t>
  </si>
  <si>
    <t>Parque Marino del Pacífico</t>
  </si>
  <si>
    <t>12901</t>
  </si>
  <si>
    <t>Servicio Fitosanitario del Estado</t>
  </si>
  <si>
    <t>12902</t>
  </si>
  <si>
    <t>Servicio Nacional de Salud Animal (SENASA)</t>
  </si>
  <si>
    <t>12908</t>
  </si>
  <si>
    <t xml:space="preserve"> Sistema Nacional de Áreas de Conservación (SINAC) </t>
  </si>
  <si>
    <t>12920</t>
  </si>
  <si>
    <t>Teatro Nacional (TNCR)</t>
  </si>
  <si>
    <t>12921</t>
  </si>
  <si>
    <t>Teatro Popular Mélico Salazar  (TPMS)</t>
  </si>
  <si>
    <t>12940</t>
  </si>
  <si>
    <t>Tribunal Registral Administrativo  (TRA)</t>
  </si>
  <si>
    <t>12942</t>
  </si>
  <si>
    <t>Unidad Coordinadora del Programa de Mejoramiento de la  Calidad de la Educación General Básica (PROMECE)</t>
  </si>
  <si>
    <t>12946</t>
  </si>
  <si>
    <t>Unidad de Coordinación del Proyecto Limón Ciudad Puerto</t>
  </si>
  <si>
    <t>12961</t>
  </si>
  <si>
    <t xml:space="preserve">Unidad Ejecutora Programa Regularización del Catastro y Registro  </t>
  </si>
  <si>
    <t>14000</t>
  </si>
  <si>
    <t>INSTITUCIONES DESCENTRALIZADAS NO EMPRESARIALES</t>
  </si>
  <si>
    <t>14110</t>
  </si>
  <si>
    <t>Autoridad Reguladora de Servicios Públicos (ARESEP)</t>
  </si>
  <si>
    <t>14115</t>
  </si>
  <si>
    <t xml:space="preserve">Benemérito Cuerpo de Bomberos de Costa Rica </t>
  </si>
  <si>
    <t>14120</t>
  </si>
  <si>
    <t>Caja Costarricense de Seguro Social (CCSS)</t>
  </si>
  <si>
    <t>14132</t>
  </si>
  <si>
    <t xml:space="preserve">Colegio Universitario de Cartago (CUC) </t>
  </si>
  <si>
    <t>14133</t>
  </si>
  <si>
    <t xml:space="preserve">Colegio Universitario de Limón (CUNLIMON) </t>
  </si>
  <si>
    <t>14150</t>
  </si>
  <si>
    <t>Comisión Nacional de Asuntos Indígenas (CONAI)</t>
  </si>
  <si>
    <t>14161</t>
  </si>
  <si>
    <t xml:space="preserve">Consejo Nacional de Investigaciones Científicas y Tecnológicas (CONICIT) </t>
  </si>
  <si>
    <t>14162</t>
  </si>
  <si>
    <t xml:space="preserve">Consejo Nacional de Rectores (CONARE) </t>
  </si>
  <si>
    <t>14163</t>
  </si>
  <si>
    <t xml:space="preserve">Consejo Nacional de Rehabilitación y Educación Especial  (CNREE) </t>
  </si>
  <si>
    <t>14210</t>
  </si>
  <si>
    <t>Fondo de Desarrollo de la Provincia de Limón  (FODELI)</t>
  </si>
  <si>
    <t>14222</t>
  </si>
  <si>
    <t>Instituto Costarricense del Deporte y la Recreación (ICODER)</t>
  </si>
  <si>
    <t>14223</t>
  </si>
  <si>
    <t xml:space="preserve">Instituto Costarricense de Pesca y Acuicultura  (INCOPESCA)  </t>
  </si>
  <si>
    <t>14224</t>
  </si>
  <si>
    <t xml:space="preserve">Instituto Costarricense de Turismo (ICT) </t>
  </si>
  <si>
    <t>14225</t>
  </si>
  <si>
    <t>Instituto de Desarrollo Agrario (IDA)</t>
  </si>
  <si>
    <t>14226</t>
  </si>
  <si>
    <t>Instituto de Fomento y Asesoría Municipal (IFAM)</t>
  </si>
  <si>
    <t>14227</t>
  </si>
  <si>
    <t xml:space="preserve">Instituto Mixto de Ayuda Social (IMAS) </t>
  </si>
  <si>
    <t>14228</t>
  </si>
  <si>
    <t>Instituto Nacional de Aprendizaje (INA)</t>
  </si>
  <si>
    <t>14229</t>
  </si>
  <si>
    <t>Instituto Nacional de Estadística y Censos (INEC)</t>
  </si>
  <si>
    <t>14230</t>
  </si>
  <si>
    <t>Instituto Nacional de las Mujeres (INAMU)</t>
  </si>
  <si>
    <t>14231</t>
  </si>
  <si>
    <t>Instituto Tecnológico de Costa Rica (ITCR)</t>
  </si>
  <si>
    <t>14250</t>
  </si>
  <si>
    <t xml:space="preserve">Juntas Administrativas de colegios  y otras instituciones educativas </t>
  </si>
  <si>
    <t>14251</t>
  </si>
  <si>
    <t>Junta Administrativa Colegio San Luis Gonzaga  (JACSLG)</t>
  </si>
  <si>
    <t>14252</t>
  </si>
  <si>
    <t xml:space="preserve">Junta  de Desarrollo Regional de la Zona Sur de la Provincia de Puntarenas (JUDESUR) </t>
  </si>
  <si>
    <t>14253</t>
  </si>
  <si>
    <t>Juntas de Educacion</t>
  </si>
  <si>
    <t>14267</t>
  </si>
  <si>
    <t xml:space="preserve">Oficina Nacional  de Semillas (ONS) </t>
  </si>
  <si>
    <t>14290</t>
  </si>
  <si>
    <t xml:space="preserve">Patronato Nacional de la Infancia (PANI) </t>
  </si>
  <si>
    <t>14300</t>
  </si>
  <si>
    <t>Programa Integral de Mercadeo Agropecuario (PIMA)</t>
  </si>
  <si>
    <t>14320</t>
  </si>
  <si>
    <t>Servicio Nacional de Aguas Subterráneas, Riego y Avenamiento  (SENARA)</t>
  </si>
  <si>
    <t>14326</t>
  </si>
  <si>
    <t xml:space="preserve">Superintendencia de Telecomunicaciones (SUTEL) </t>
  </si>
  <si>
    <t>14340</t>
  </si>
  <si>
    <t xml:space="preserve">Universidad de Costa Rica  (UCR) </t>
  </si>
  <si>
    <t>14341</t>
  </si>
  <si>
    <t>Universidad Estatal a Distancia  (UNED)</t>
  </si>
  <si>
    <t>14342</t>
  </si>
  <si>
    <t>Universidad Nacional  (UNA)</t>
  </si>
  <si>
    <t>14353</t>
  </si>
  <si>
    <t xml:space="preserve">Universidad Técnica Nacional </t>
  </si>
  <si>
    <t>15000</t>
  </si>
  <si>
    <t>GOBIERNOS LOCALES</t>
  </si>
  <si>
    <t>15101</t>
  </si>
  <si>
    <t xml:space="preserve">Municipalidad de San José </t>
  </si>
  <si>
    <t>15102</t>
  </si>
  <si>
    <t>Municipalidad de Escazú</t>
  </si>
  <si>
    <t>15103</t>
  </si>
  <si>
    <t>Municipalidad de Desamparados</t>
  </si>
  <si>
    <t>15104</t>
  </si>
  <si>
    <t>Municipalidad de Puriscal</t>
  </si>
  <si>
    <t>15105</t>
  </si>
  <si>
    <t>Municipalidad de Tarrazú</t>
  </si>
  <si>
    <t>15106</t>
  </si>
  <si>
    <t>Municipalidad de Aserrí</t>
  </si>
  <si>
    <t>15107</t>
  </si>
  <si>
    <t>Municipalidad de Mora</t>
  </si>
  <si>
    <t>15108</t>
  </si>
  <si>
    <t>Municipalidad de Goicoechea</t>
  </si>
  <si>
    <t>15109</t>
  </si>
  <si>
    <t>Municipalidad de Santa Ana</t>
  </si>
  <si>
    <t>15110</t>
  </si>
  <si>
    <t>Municipalidad de Alajuelita</t>
  </si>
  <si>
    <t>15111</t>
  </si>
  <si>
    <t>Municipalidad de Vásquez de Coronado</t>
  </si>
  <si>
    <t>15112</t>
  </si>
  <si>
    <t>Municipalidad de Acosta</t>
  </si>
  <si>
    <t>15113</t>
  </si>
  <si>
    <t>Municipalidad de Tibás</t>
  </si>
  <si>
    <t>15114</t>
  </si>
  <si>
    <t>Municipalidad de Moravia</t>
  </si>
  <si>
    <t>15115</t>
  </si>
  <si>
    <t>Municipalidad de Montes de Oca</t>
  </si>
  <si>
    <t>15116</t>
  </si>
  <si>
    <t>Municipalidad de Turrubares</t>
  </si>
  <si>
    <t>15117</t>
  </si>
  <si>
    <t>Municipalidad de Dota</t>
  </si>
  <si>
    <t>15118</t>
  </si>
  <si>
    <t>Municipalidad de Curridabat</t>
  </si>
  <si>
    <t>15119</t>
  </si>
  <si>
    <t>Municipalidad de Pérez Zeledón</t>
  </si>
  <si>
    <t>15120</t>
  </si>
  <si>
    <t>Municipalidad de León Cortés</t>
  </si>
  <si>
    <t>15201</t>
  </si>
  <si>
    <t>Municipalidad de Alajuela</t>
  </si>
  <si>
    <t>15202</t>
  </si>
  <si>
    <t>Municipalidad de San Ramón</t>
  </si>
  <si>
    <t>15203</t>
  </si>
  <si>
    <t>Municipalidad de Grecia</t>
  </si>
  <si>
    <t>15204</t>
  </si>
  <si>
    <t>Municipalidad de San Mateo</t>
  </si>
  <si>
    <t>15205</t>
  </si>
  <si>
    <t>Municipalidad de Atenas</t>
  </si>
  <si>
    <t>15206</t>
  </si>
  <si>
    <t>Municipalidad de Naranjo</t>
  </si>
  <si>
    <t>15207</t>
  </si>
  <si>
    <t>Municipalidad de Palmares</t>
  </si>
  <si>
    <t>15208</t>
  </si>
  <si>
    <t>Municipalidad de Poás</t>
  </si>
  <si>
    <t>15209</t>
  </si>
  <si>
    <t>Municipalidad de Orotina</t>
  </si>
  <si>
    <t>15210</t>
  </si>
  <si>
    <t>Municipalidad de San Carlos</t>
  </si>
  <si>
    <t>15211</t>
  </si>
  <si>
    <t>Municipalidad de Alfaro Ruíz</t>
  </si>
  <si>
    <t>15212</t>
  </si>
  <si>
    <t>Municipalidad de Valverde Vega</t>
  </si>
  <si>
    <t>15213</t>
  </si>
  <si>
    <t>Municipalidad de Upala</t>
  </si>
  <si>
    <t>15214</t>
  </si>
  <si>
    <t>Municipalidad de Los Chiles</t>
  </si>
  <si>
    <t>15215</t>
  </si>
  <si>
    <t>Municipalidad de Guatuso</t>
  </si>
  <si>
    <t>15220</t>
  </si>
  <si>
    <t>Concejo Municipal de Distrito de Peñas Blancas de San Ramón</t>
  </si>
  <si>
    <t>15301</t>
  </si>
  <si>
    <t>Municipalidad de Cartago</t>
  </si>
  <si>
    <t>15302</t>
  </si>
  <si>
    <t>Municipalidad de Paraíso</t>
  </si>
  <si>
    <t>15303</t>
  </si>
  <si>
    <t>Municipalidad de La Unión</t>
  </si>
  <si>
    <t>15304</t>
  </si>
  <si>
    <t>Municipalidad de Jiménez</t>
  </si>
  <si>
    <t>15305</t>
  </si>
  <si>
    <t>Municipalidad de Turrialba</t>
  </si>
  <si>
    <t>15306</t>
  </si>
  <si>
    <t>Municipalidad de Alvarado</t>
  </si>
  <si>
    <t>15307</t>
  </si>
  <si>
    <t>Municipalidad de Oreamuno</t>
  </si>
  <si>
    <t>15308</t>
  </si>
  <si>
    <t>Municipalidad de El Guarco</t>
  </si>
  <si>
    <t>15320</t>
  </si>
  <si>
    <t>Concejo Municipal de Distrito de Cervantes de Alvarado</t>
  </si>
  <si>
    <t>15321</t>
  </si>
  <si>
    <t xml:space="preserve">Concejo Municipal de Distrito de Tucurrique de Jiménez </t>
  </si>
  <si>
    <t>15401</t>
  </si>
  <si>
    <t>Municipalidades de Heredia</t>
  </si>
  <si>
    <t>15402</t>
  </si>
  <si>
    <t>Municipalidades de Barva</t>
  </si>
  <si>
    <t>15403</t>
  </si>
  <si>
    <t>Municipalidad de Santo Domingo</t>
  </si>
  <si>
    <t>15404</t>
  </si>
  <si>
    <t>Municipalidad de Santa Barbara</t>
  </si>
  <si>
    <t>15405</t>
  </si>
  <si>
    <t>Municipalidad de San Rafael</t>
  </si>
  <si>
    <t>15406</t>
  </si>
  <si>
    <t>Municipalidad de San Isidro</t>
  </si>
  <si>
    <t>15407</t>
  </si>
  <si>
    <t>Municipalidad de Belén</t>
  </si>
  <si>
    <t>15408</t>
  </si>
  <si>
    <t>Municipalidad de Flores</t>
  </si>
  <si>
    <t>15409</t>
  </si>
  <si>
    <t>Municipalidad de San Pablo</t>
  </si>
  <si>
    <t>15410</t>
  </si>
  <si>
    <t>Municipalidad de Sarapiquí</t>
  </si>
  <si>
    <t>15501</t>
  </si>
  <si>
    <t>Municipalidad de Liberia</t>
  </si>
  <si>
    <t>15502</t>
  </si>
  <si>
    <t>Municipalidad de Nicoya</t>
  </si>
  <si>
    <t>15503</t>
  </si>
  <si>
    <t>Municipalidad de Santa Cruz</t>
  </si>
  <si>
    <t>15504</t>
  </si>
  <si>
    <t>Municipalidad de Bagases</t>
  </si>
  <si>
    <t>15505</t>
  </si>
  <si>
    <t>Municipalidad de Carrillo</t>
  </si>
  <si>
    <t>15506</t>
  </si>
  <si>
    <t>Municipalidad de Cañas</t>
  </si>
  <si>
    <t>15507</t>
  </si>
  <si>
    <t>Municipalidad de Abangares</t>
  </si>
  <si>
    <t>15508</t>
  </si>
  <si>
    <t>Municipalidad de Tilarán</t>
  </si>
  <si>
    <t>15509</t>
  </si>
  <si>
    <t>Municipalidad de Nandayure</t>
  </si>
  <si>
    <t>15510</t>
  </si>
  <si>
    <t>Municipalidad de La Cruz</t>
  </si>
  <si>
    <t>15511</t>
  </si>
  <si>
    <t>Municipalidad de Hojancha</t>
  </si>
  <si>
    <t>15520</t>
  </si>
  <si>
    <t>Concejo Municipal de Distrito de Colorado de Abangares</t>
  </si>
  <si>
    <t>15601</t>
  </si>
  <si>
    <t>Municipalidad de Puntarenas</t>
  </si>
  <si>
    <t>15602</t>
  </si>
  <si>
    <t>Municipalidad de Esparza</t>
  </si>
  <si>
    <t>15603</t>
  </si>
  <si>
    <t>Municipalidad de Buenos Aires</t>
  </si>
  <si>
    <t>15604</t>
  </si>
  <si>
    <t>Municipalidad de Montes de Oro</t>
  </si>
  <si>
    <t>15605</t>
  </si>
  <si>
    <t>Municipalidad de Osa</t>
  </si>
  <si>
    <t>15606</t>
  </si>
  <si>
    <t>Municipalidad de Aguirre</t>
  </si>
  <si>
    <t>15607</t>
  </si>
  <si>
    <t>Municipalidad de Golfito</t>
  </si>
  <si>
    <t>15608</t>
  </si>
  <si>
    <t>Municipalidad de Coto Brus</t>
  </si>
  <si>
    <t>15609</t>
  </si>
  <si>
    <t>Municipalidad de Parrita</t>
  </si>
  <si>
    <t>15610</t>
  </si>
  <si>
    <t>Municipalidad de Corredores</t>
  </si>
  <si>
    <t>15611</t>
  </si>
  <si>
    <t>Municipalidad de Garabito</t>
  </si>
  <si>
    <t>15620</t>
  </si>
  <si>
    <t>Concejo Municipal de Distrito de Cóbano Puntarenas</t>
  </si>
  <si>
    <t>15621</t>
  </si>
  <si>
    <t>Concejo Municipal de Distrito de Monteverde de Puntarenas</t>
  </si>
  <si>
    <t>15622</t>
  </si>
  <si>
    <t>Concejo Municipal de Distrito de Lepanto de Puntarenas</t>
  </si>
  <si>
    <t>15623</t>
  </si>
  <si>
    <t>Concejo Municipal de Distrito de Paquera de Puntarenas</t>
  </si>
  <si>
    <t>15701</t>
  </si>
  <si>
    <t>Municipalidades de Limón</t>
  </si>
  <si>
    <t>15702</t>
  </si>
  <si>
    <t>Municipalidad de Pococí</t>
  </si>
  <si>
    <t>15703</t>
  </si>
  <si>
    <t>Municipalidad de Siquirres</t>
  </si>
  <si>
    <t>15704</t>
  </si>
  <si>
    <t>Municipalidad de Talamanca</t>
  </si>
  <si>
    <t>15705</t>
  </si>
  <si>
    <t>Municipalidad de Matina</t>
  </si>
  <si>
    <t>15706</t>
  </si>
  <si>
    <t>Municipalidad de Guácimo</t>
  </si>
  <si>
    <t>15910</t>
  </si>
  <si>
    <t>Comités Cantonales de Deportes y Recreación</t>
  </si>
  <si>
    <t>15911</t>
  </si>
  <si>
    <t>Convenio Cooperativo Intermunicipal</t>
  </si>
  <si>
    <t>15920</t>
  </si>
  <si>
    <t>Federación de Gobiernos Locales Costarricenses Fronterizos con Nicaragua</t>
  </si>
  <si>
    <t>15921</t>
  </si>
  <si>
    <t>Federación de Municipalidades de Cantones Productores de Banano (CAPROBA)</t>
  </si>
  <si>
    <t>15922</t>
  </si>
  <si>
    <t>Federación de Municipalidades de  la Provincia de Cartago   (FEMUCARTAGO)</t>
  </si>
  <si>
    <t>15924</t>
  </si>
  <si>
    <t>Federación de Municipalidades y Consejos Municipales de Distrito del Pacífico (FEMUPAC)</t>
  </si>
  <si>
    <t>15925</t>
  </si>
  <si>
    <t>Federación Metropolitana  de Municipalidades de San José   (FEMETRON)</t>
  </si>
  <si>
    <t>15926</t>
  </si>
  <si>
    <t xml:space="preserve">Federación de Consejos Municipales de Distrito </t>
  </si>
  <si>
    <t>15927</t>
  </si>
  <si>
    <t>Federación de Municipalidades de Heredia.</t>
  </si>
  <si>
    <t>15928</t>
  </si>
  <si>
    <t>Federación de Municipalidades de Guanacaste</t>
  </si>
  <si>
    <t>15929</t>
  </si>
  <si>
    <t xml:space="preserve">Federación Occidental de Municipalidades de Alajuela (FEDOMA) </t>
  </si>
  <si>
    <t>15930</t>
  </si>
  <si>
    <t>Federación de Municipalidades de los Santos (FEMUSAN)</t>
  </si>
  <si>
    <t>15933</t>
  </si>
  <si>
    <t>Federación de Municipalidades de la Región Sur de la Provincia de  Puntarenas  (FEDEMSUR)</t>
  </si>
  <si>
    <t>15940</t>
  </si>
  <si>
    <t>Junta Administrativa Cementerios de Goicoechea</t>
  </si>
  <si>
    <t>15941</t>
  </si>
  <si>
    <t xml:space="preserve">Junta Administradora del Cementerio General y Las Rosas de Alajuela </t>
  </si>
  <si>
    <t>15944</t>
  </si>
  <si>
    <t xml:space="preserve">Junta Administrativa de Cementerios de Limón </t>
  </si>
  <si>
    <t>15946</t>
  </si>
  <si>
    <t>Junta de Protección Social de Cartago</t>
  </si>
  <si>
    <t>15950</t>
  </si>
  <si>
    <t>Liga de Municipalidades de Alajuela Occidental</t>
  </si>
  <si>
    <t>15980</t>
  </si>
  <si>
    <t>Unión Nacional de Gobiernos Locales</t>
  </si>
  <si>
    <t>16000</t>
  </si>
  <si>
    <t>EMPRESAS PÚBLICAS NO FINANCIERAS NACIONALES</t>
  </si>
  <si>
    <t>16100</t>
  </si>
  <si>
    <t xml:space="preserve">Compañía Nacional de Fuerza y Luz S.A. (CNFL) </t>
  </si>
  <si>
    <t>16101</t>
  </si>
  <si>
    <t xml:space="preserve">Consejo Nacional de Producción (CNP)  </t>
  </si>
  <si>
    <t>16120</t>
  </si>
  <si>
    <t xml:space="preserve">Correos de Costa Rica S.A. (CORREOS) </t>
  </si>
  <si>
    <t>16145</t>
  </si>
  <si>
    <t>Hospital del Trauma S.A.</t>
  </si>
  <si>
    <t>16150</t>
  </si>
  <si>
    <t>Instituto Costarricense de Acueductos y Alcantarillados (ICAA)</t>
  </si>
  <si>
    <t>16151</t>
  </si>
  <si>
    <t>Instituto Costarricense de Electricidad (ICE)</t>
  </si>
  <si>
    <t>16152</t>
  </si>
  <si>
    <t>Instituto Costarricense de Ferrocarriles (INCOFER)</t>
  </si>
  <si>
    <t>16153</t>
  </si>
  <si>
    <t xml:space="preserve">Instituto Costarricense de Puertos del Pacífico (INCOP) </t>
  </si>
  <si>
    <t>16170</t>
  </si>
  <si>
    <t xml:space="preserve">Junta de Administración Portuaria y de Desarrollo de la Vertiente Atlántica  (JAPDEVA) </t>
  </si>
  <si>
    <t>16171</t>
  </si>
  <si>
    <t xml:space="preserve">Junta de Protección Social (JPS) </t>
  </si>
  <si>
    <t>16180</t>
  </si>
  <si>
    <t>Radiográfica Costarricense S.A. (RACSA)</t>
  </si>
  <si>
    <t>16181</t>
  </si>
  <si>
    <t>Refinadora Costarricense de Petróleo S.A. (RECOPE S.A)</t>
  </si>
  <si>
    <t>16190</t>
  </si>
  <si>
    <t>Sistema Nacional de Radio y Televisión Cultural  S.A (SINART  S.A)</t>
  </si>
  <si>
    <t>17000</t>
  </si>
  <si>
    <t>EMPRESAS PÚBLICAS NO FINANCIERAS MUNICIPALES</t>
  </si>
  <si>
    <t>17100</t>
  </si>
  <si>
    <t xml:space="preserve">Empresa de Servicios Públicos de Heredia S.A. (ESPH) </t>
  </si>
  <si>
    <t>17150</t>
  </si>
  <si>
    <t>Empresa Hidroeléctrica los Negros S.A. (EHLN S.A.)</t>
  </si>
  <si>
    <t>17200</t>
  </si>
  <si>
    <t xml:space="preserve">Junta Administrativa del Servicio Eléctrico de Cartago (JASEC) </t>
  </si>
  <si>
    <t>20000</t>
  </si>
  <si>
    <t>INSTITUCIONES PÚBLICAS FINANCIERAS</t>
  </si>
  <si>
    <t>21100</t>
  </si>
  <si>
    <t>Banco Crédito Agrícola de Cartago (BCAC)</t>
  </si>
  <si>
    <t>21101</t>
  </si>
  <si>
    <t>Banco de Costa Rica (BCR)</t>
  </si>
  <si>
    <t>21102</t>
  </si>
  <si>
    <t>Banco Internacional de Costa Rica  S.A (BICSA)</t>
  </si>
  <si>
    <t>21103</t>
  </si>
  <si>
    <t>Banco Nacional de Costa Rica (BNCR)</t>
  </si>
  <si>
    <t>22120</t>
  </si>
  <si>
    <t xml:space="preserve">Almacén Fiscal  Agrícola de Cartago S.A. </t>
  </si>
  <si>
    <t>22121</t>
  </si>
  <si>
    <t xml:space="preserve">Bancrédito Agencia de Seguros S.A. </t>
  </si>
  <si>
    <t>22122</t>
  </si>
  <si>
    <t>Banco Crédito Agrícola de Cartago-Puesto de Bolsa S.A.</t>
  </si>
  <si>
    <t>22123</t>
  </si>
  <si>
    <t>Banco Crédito Agrícola de Cartago-Sociedad Administradora Fondos Inversión S.A.</t>
  </si>
  <si>
    <t>22124</t>
  </si>
  <si>
    <t>BCR – Pensión Operadora de Planes de  Pensiones Complementarias S.A.</t>
  </si>
  <si>
    <t>22125</t>
  </si>
  <si>
    <t>BCR-Sociedad Administradora de Fondos de Inversión S.A.</t>
  </si>
  <si>
    <t>22126</t>
  </si>
  <si>
    <t>BCR Valores S.A.</t>
  </si>
  <si>
    <t>22128</t>
  </si>
  <si>
    <t>BN -Sociedad Administradora de Fondos de Inversión S.A.</t>
  </si>
  <si>
    <t>22129</t>
  </si>
  <si>
    <t>BN -Valores Puesto de Bolsa S.A.</t>
  </si>
  <si>
    <t>22130</t>
  </si>
  <si>
    <t>BN -Vital Operadora de Planes de Pensiones Complementarias S.A.</t>
  </si>
  <si>
    <t>22131</t>
  </si>
  <si>
    <t>BN - Procesadora de Medios de Pago S.A.</t>
  </si>
  <si>
    <t>22136</t>
  </si>
  <si>
    <t>BCR Corredora de Seguros, S.A</t>
  </si>
  <si>
    <t>22150</t>
  </si>
  <si>
    <t>Comisión Nacional de Préstamos para la Educación (CONAPE)</t>
  </si>
  <si>
    <t>22160</t>
  </si>
  <si>
    <t xml:space="preserve">Depósito Agrícola de Cartago S.A. </t>
  </si>
  <si>
    <t>22190</t>
  </si>
  <si>
    <t>Instituto Nacional de Fomento Cooperativo (INFOCOOP)</t>
  </si>
  <si>
    <t>22191</t>
  </si>
  <si>
    <t>Instituto Nacional de Seguros (INS)</t>
  </si>
  <si>
    <t>22192</t>
  </si>
  <si>
    <t>INS-Pensiones Operadora de Pensiones Complementarias S.A</t>
  </si>
  <si>
    <t>22193</t>
  </si>
  <si>
    <t>INS Valores Puesto de Bolsa S.A.</t>
  </si>
  <si>
    <t>22194</t>
  </si>
  <si>
    <t>Instituto Nacional de Vivienda y Urbanismo (INVU)</t>
  </si>
  <si>
    <t>22195</t>
  </si>
  <si>
    <t xml:space="preserve">INS Inversiones Sociedad Administradora de Fondos de Inversión S.A. (SAFI) </t>
  </si>
  <si>
    <t>22198</t>
  </si>
  <si>
    <t>INS Internacional S.A.</t>
  </si>
  <si>
    <t>22205</t>
  </si>
  <si>
    <t>INS Intermediario de Seguros S.A.</t>
  </si>
  <si>
    <t>22208</t>
  </si>
  <si>
    <t>INSurance Servicios S.A.</t>
  </si>
  <si>
    <t>22211</t>
  </si>
  <si>
    <t>INS – VIDA S.A.</t>
  </si>
  <si>
    <t>22230</t>
  </si>
  <si>
    <t xml:space="preserve">Operadora de Pensiones Complementarias y de Capitalización Laboral de la  C.C.S.S. S.A </t>
  </si>
  <si>
    <t>22231</t>
  </si>
  <si>
    <t xml:space="preserve">Operadora de Planes Pensiones Complementarias Banco  Popular Desarrollo Comunal S.A </t>
  </si>
  <si>
    <t>22239</t>
  </si>
  <si>
    <t>Popular Sociedad Agencia de Seguros S.A</t>
  </si>
  <si>
    <t>22240</t>
  </si>
  <si>
    <t>Popular Sociedad de Fondos de Inversión S.A</t>
  </si>
  <si>
    <t>22241</t>
  </si>
  <si>
    <t>Popular Valores Puesto de Bolsa S.A</t>
  </si>
  <si>
    <t>23100</t>
  </si>
  <si>
    <t>Banco Central de Costa Rica (BCCR)</t>
  </si>
  <si>
    <t>23150</t>
  </si>
  <si>
    <t>Consejo Nacional de Supervisión del Sistema Financiero (CONASSIF)</t>
  </si>
  <si>
    <t>23155</t>
  </si>
  <si>
    <t xml:space="preserve">Consejo Rector del Sistema de Banca para el Desarrollo </t>
  </si>
  <si>
    <t>23200</t>
  </si>
  <si>
    <t>Superintendencia General de Entidades Financieras (SUGEF)</t>
  </si>
  <si>
    <t>23201</t>
  </si>
  <si>
    <t>Superintendencia General de Valores (SUGEVAL)</t>
  </si>
  <si>
    <t>23202</t>
  </si>
  <si>
    <t>Superintendencia General de Pensiones (SUPEN)</t>
  </si>
  <si>
    <t>23208</t>
  </si>
  <si>
    <t>Superintendencia General de Seguros (SUGESE)</t>
  </si>
  <si>
    <t>31000</t>
  </si>
  <si>
    <t>ENTES PUBLICOS ESTATALES</t>
  </si>
  <si>
    <t>31100</t>
  </si>
  <si>
    <t xml:space="preserve">Academia Nacional de Ciencias   </t>
  </si>
  <si>
    <t>31121</t>
  </si>
  <si>
    <t xml:space="preserve">Casa Hogar de la Tía Tere </t>
  </si>
  <si>
    <t>32130</t>
  </si>
  <si>
    <t xml:space="preserve">Colegios Profesionales </t>
  </si>
  <si>
    <t>31160</t>
  </si>
  <si>
    <t>Consejo Nacional de cooperativas ( CONACOOP)</t>
  </si>
  <si>
    <t>31180</t>
  </si>
  <si>
    <t xml:space="preserve">Corporación  Arrocera Nacional  (CONARROZ)  </t>
  </si>
  <si>
    <t>31182</t>
  </si>
  <si>
    <t xml:space="preserve">Corporación Ganadera  </t>
  </si>
  <si>
    <t>31185</t>
  </si>
  <si>
    <t xml:space="preserve">Corporacion Hortícola Nacional ( CHN )  </t>
  </si>
  <si>
    <t>31200</t>
  </si>
  <si>
    <t xml:space="preserve">Ente Costarricense de Acreditación </t>
  </si>
  <si>
    <t>31211</t>
  </si>
  <si>
    <t xml:space="preserve">Fondo Nacional de Estabilización Cafetalera (FONECAFE)  </t>
  </si>
  <si>
    <t>31215</t>
  </si>
  <si>
    <t xml:space="preserve">Fondo de Apoyo para Educación Superior y Técnica del  Puntarenense  </t>
  </si>
  <si>
    <t>31220</t>
  </si>
  <si>
    <t xml:space="preserve">Instituto del Café de Costa Rica (ICAFE)   </t>
  </si>
  <si>
    <t>31254</t>
  </si>
  <si>
    <t xml:space="preserve">Junta de Pensiones y Jubilaciones del Magisterio Nacional  (JUPEMA)   </t>
  </si>
  <si>
    <t>31260</t>
  </si>
  <si>
    <t xml:space="preserve">Liga Agrícola Industrial de la Caña (LAICA)  </t>
  </si>
  <si>
    <t>31270</t>
  </si>
  <si>
    <t xml:space="preserve">Oficina Nacional Forestal  (ONAFO)  </t>
  </si>
  <si>
    <t>31301</t>
  </si>
  <si>
    <t xml:space="preserve">Promotora de Comercio Exterior (PROCOMER)  </t>
  </si>
  <si>
    <t>31114</t>
  </si>
  <si>
    <t xml:space="preserve">Corporación Bananera Nacional S.A  (CORBANA) </t>
  </si>
  <si>
    <t>31130</t>
  </si>
  <si>
    <t xml:space="preserve">Editorial Costa Rica (ECR)  </t>
  </si>
  <si>
    <t>31104</t>
  </si>
  <si>
    <t xml:space="preserve">Banco Popular y de Desarrollo Comunal (BPDC)  </t>
  </si>
  <si>
    <t>31127</t>
  </si>
  <si>
    <t xml:space="preserve">Banco Hipotecario de la Vivienda (BANHVI)  </t>
  </si>
  <si>
    <t>LAS CUENTAS SEÑALADAS NO SON PARTE DEL PLAN DE CUENTAS OFICIAL.</t>
  </si>
  <si>
    <r>
      <t xml:space="preserve">CONSIDERESE ESTA HOJA  </t>
    </r>
    <r>
      <rPr>
        <b/>
        <sz val="14"/>
        <color theme="1"/>
        <rFont val="Calibri"/>
        <family val="2"/>
        <scheme val="minor"/>
      </rPr>
      <t>UNA GUIA</t>
    </r>
    <r>
      <rPr>
        <sz val="11"/>
        <color theme="1"/>
        <rFont val="Calibri"/>
        <family val="2"/>
        <scheme val="minor"/>
      </rPr>
      <t xml:space="preserve"> PARA LA PREPARACION AUTOMATICA EN LOS SISTEMAS</t>
    </r>
  </si>
  <si>
    <t xml:space="preserve">En miles de colones </t>
  </si>
  <si>
    <t>Consejo Nacional de Clubes 4-S</t>
  </si>
  <si>
    <t>Consejo Nacional de investigacion en salud (CONIS )</t>
  </si>
  <si>
    <t>12570</t>
  </si>
  <si>
    <t>12575</t>
  </si>
  <si>
    <t>Agencia de Proteccion de Datos de los Habitantes</t>
  </si>
  <si>
    <t>12505</t>
  </si>
  <si>
    <t>12581</t>
  </si>
  <si>
    <t>Consejo Nacional de Personas con Discapacidad ( CONAPDIS)</t>
  </si>
  <si>
    <t>P</t>
  </si>
  <si>
    <t>Descripción</t>
  </si>
  <si>
    <t>12914</t>
  </si>
  <si>
    <t>Sistema Nacional de Educacion Musical( SINEM )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</si>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</sst>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1"/>
      <color rgb="FF009933"/>
      <name val="Calibri"/>
      <family val="2"/>
      <charset val="1"/>
    </font>
    <font>
      <b/>
      <sz val="12"/>
      <color rgb="FF009933"/>
      <name val="Calibri"/>
      <family val="2"/>
      <charset val="1"/>
    </font>
    <font>
      <b/>
      <sz val="16"/>
      <color rgb="FF009933"/>
      <name val="Calibri"/>
      <family val="2"/>
      <charset val="1"/>
    </font>
    <font>
      <sz val="11"/>
      <color rgb="FF0000FF"/>
      <name val="Calibri"/>
      <family val="2"/>
      <charset val="1"/>
    </font>
    <font>
      <sz val="11"/>
      <color rgb="FF006600"/>
      <name val="Calibri"/>
      <family val="2"/>
      <charset val="1"/>
    </font>
    <font>
      <b/>
      <i/>
      <sz val="11"/>
      <color rgb="FFFF3333"/>
      <name val="Calibri"/>
      <family val="2"/>
      <charset val="1"/>
    </font>
    <font>
      <b/>
      <sz val="14"/>
      <color theme="1"/>
      <name val="Calibri"/>
      <family val="2"/>
      <scheme val="minor"/>
    </font>
    <font>
      <b/>
      <sz val="14"/>
      <name val="Arial Narrow"/>
      <family val="2"/>
    </font>
    <font>
      <sz val="11"/>
      <color theme="1"/>
      <name val="Arial Narrow"/>
      <family val="2"/>
    </font>
    <font>
      <sz val="12"/>
      <color rgb="FF5F5E5E"/>
      <name val="Arial Narrow"/>
      <family val="2"/>
    </font>
    <font>
      <b/>
      <i/>
      <sz val="11"/>
      <name val="Arial Narrow"/>
      <family val="2"/>
    </font>
    <font>
      <sz val="10"/>
      <name val="Arial Narrow"/>
      <family val="2"/>
    </font>
    <font>
      <b/>
      <sz val="10"/>
      <color theme="0"/>
      <name val="Arial Narrow"/>
      <family val="2"/>
    </font>
    <font>
      <b/>
      <sz val="11"/>
      <color theme="0"/>
      <name val="Arial Narrow"/>
      <family val="2"/>
    </font>
    <font>
      <sz val="10"/>
      <color theme="0"/>
      <name val="Arial Narrow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u/>
      <sz val="10"/>
      <name val="Arial Narrow"/>
      <family val="2"/>
    </font>
    <font>
      <b/>
      <i/>
      <sz val="10"/>
      <name val="Arial Narrow"/>
      <family val="2"/>
    </font>
    <font>
      <sz val="11"/>
      <name val="Arial Narrow"/>
      <family val="2"/>
    </font>
    <font>
      <i/>
      <sz val="11"/>
      <name val="Arial Narrow"/>
      <family val="2"/>
    </font>
    <font>
      <sz val="11"/>
      <color theme="0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sz val="12"/>
      <color theme="1"/>
      <name val="Arial Narrow"/>
      <family val="2"/>
    </font>
    <font>
      <sz val="10"/>
      <color theme="1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CFE7F5"/>
        <bgColor rgb="FFD9D9D9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31"/>
      </patternFill>
    </fill>
    <fill>
      <patternFill patternType="solid">
        <fgColor theme="4" tint="-0.249977111117893"/>
        <bgColor indexed="31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1" fillId="0" borderId="0" xfId="1"/>
    <xf numFmtId="0" fontId="1" fillId="0" borderId="0" xfId="1" applyBorder="1" applyAlignment="1">
      <alignment horizontal="center"/>
    </xf>
    <xf numFmtId="0" fontId="1" fillId="0" borderId="0" xfId="1" applyBorder="1"/>
    <xf numFmtId="0" fontId="3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49" fontId="3" fillId="2" borderId="0" xfId="1" applyNumberFormat="1" applyFont="1" applyFill="1"/>
    <xf numFmtId="0" fontId="3" fillId="2" borderId="0" xfId="1" applyFont="1" applyFill="1"/>
    <xf numFmtId="49" fontId="5" fillId="2" borderId="0" xfId="1" applyNumberFormat="1" applyFont="1" applyFill="1" applyAlignment="1">
      <alignment horizontal="center"/>
    </xf>
    <xf numFmtId="0" fontId="5" fillId="2" borderId="0" xfId="1" applyFont="1" applyFill="1" applyAlignment="1">
      <alignment horizontal="center"/>
    </xf>
    <xf numFmtId="0" fontId="1" fillId="3" borderId="0" xfId="1" applyFont="1" applyFill="1" applyBorder="1" applyAlignment="1">
      <alignment horizontal="center"/>
    </xf>
    <xf numFmtId="49" fontId="1" fillId="3" borderId="0" xfId="1" applyNumberFormat="1" applyFont="1" applyFill="1" applyBorder="1"/>
    <xf numFmtId="0" fontId="1" fillId="3" borderId="1" xfId="1" applyFont="1" applyFill="1" applyBorder="1"/>
    <xf numFmtId="0" fontId="6" fillId="0" borderId="0" xfId="1" applyFont="1" applyBorder="1" applyAlignment="1">
      <alignment horizontal="center"/>
    </xf>
    <xf numFmtId="49" fontId="6" fillId="0" borderId="0" xfId="1" applyNumberFormat="1" applyFont="1" applyBorder="1"/>
    <xf numFmtId="0" fontId="6" fillId="0" borderId="1" xfId="1" applyFont="1" applyBorder="1"/>
    <xf numFmtId="49" fontId="1" fillId="0" borderId="0" xfId="1" applyNumberFormat="1" applyFont="1" applyBorder="1"/>
    <xf numFmtId="0" fontId="1" fillId="0" borderId="1" xfId="1" applyFont="1" applyBorder="1"/>
    <xf numFmtId="0" fontId="7" fillId="0" borderId="0" xfId="1" applyFont="1" applyBorder="1" applyAlignment="1">
      <alignment horizontal="center"/>
    </xf>
    <xf numFmtId="49" fontId="7" fillId="0" borderId="0" xfId="1" applyNumberFormat="1" applyFont="1" applyBorder="1"/>
    <xf numFmtId="0" fontId="7" fillId="0" borderId="1" xfId="1" applyFont="1" applyBorder="1"/>
    <xf numFmtId="0" fontId="1" fillId="0" borderId="0" xfId="1" applyFont="1" applyBorder="1" applyAlignment="1">
      <alignment horizontal="center"/>
    </xf>
    <xf numFmtId="0" fontId="8" fillId="0" borderId="0" xfId="1" applyFont="1"/>
    <xf numFmtId="0" fontId="8" fillId="0" borderId="0" xfId="1" applyFont="1" applyBorder="1" applyAlignment="1">
      <alignment horizontal="center"/>
    </xf>
    <xf numFmtId="49" fontId="8" fillId="0" borderId="0" xfId="1" applyNumberFormat="1" applyFont="1" applyBorder="1"/>
    <xf numFmtId="0" fontId="8" fillId="0" borderId="1" xfId="1" applyFont="1" applyBorder="1"/>
    <xf numFmtId="0" fontId="1" fillId="0" borderId="2" xfId="1" applyBorder="1" applyAlignment="1">
      <alignment horizontal="center"/>
    </xf>
    <xf numFmtId="0" fontId="1" fillId="0" borderId="3" xfId="1" applyBorder="1" applyAlignment="1">
      <alignment horizontal="center"/>
    </xf>
    <xf numFmtId="0" fontId="2" fillId="0" borderId="0" xfId="1" applyFont="1" applyBorder="1" applyAlignment="1">
      <alignment wrapText="1"/>
    </xf>
    <xf numFmtId="0" fontId="0" fillId="0" borderId="4" xfId="0" applyBorder="1"/>
    <xf numFmtId="49" fontId="0" fillId="0" borderId="0" xfId="0" applyNumberFormat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49" fontId="0" fillId="0" borderId="4" xfId="0" applyNumberFormat="1" applyBorder="1" applyAlignment="1">
      <alignment horizontal="left"/>
    </xf>
    <xf numFmtId="49" fontId="0" fillId="0" borderId="4" xfId="0" applyNumberFormat="1" applyBorder="1"/>
    <xf numFmtId="0" fontId="11" fillId="0" borderId="0" xfId="0" applyFont="1"/>
    <xf numFmtId="0" fontId="10" fillId="0" borderId="0" xfId="1" applyFont="1" applyBorder="1" applyAlignment="1">
      <alignment wrapText="1"/>
    </xf>
    <xf numFmtId="0" fontId="12" fillId="0" borderId="0" xfId="0" applyFont="1"/>
    <xf numFmtId="0" fontId="14" fillId="0" borderId="0" xfId="1" applyFont="1" applyBorder="1"/>
    <xf numFmtId="0" fontId="16" fillId="5" borderId="4" xfId="1" applyFont="1" applyFill="1" applyBorder="1"/>
    <xf numFmtId="0" fontId="17" fillId="5" borderId="4" xfId="1" applyFont="1" applyFill="1" applyBorder="1"/>
    <xf numFmtId="0" fontId="14" fillId="0" borderId="0" xfId="1" applyFont="1" applyBorder="1" applyAlignment="1">
      <alignment horizontal="center"/>
    </xf>
    <xf numFmtId="0" fontId="18" fillId="0" borderId="4" xfId="1" applyFont="1" applyBorder="1" applyAlignment="1">
      <alignment horizontal="center"/>
    </xf>
    <xf numFmtId="4" fontId="14" fillId="0" borderId="4" xfId="1" applyNumberFormat="1" applyFont="1" applyFill="1" applyBorder="1" applyAlignment="1" applyProtection="1">
      <alignment horizontal="center"/>
    </xf>
    <xf numFmtId="0" fontId="18" fillId="0" borderId="4" xfId="1" applyFont="1" applyFill="1" applyBorder="1" applyAlignment="1" applyProtection="1">
      <alignment horizontal="center" wrapText="1"/>
    </xf>
    <xf numFmtId="0" fontId="18" fillId="0" borderId="4" xfId="1" applyFont="1" applyFill="1" applyBorder="1" applyAlignment="1">
      <alignment horizontal="center"/>
    </xf>
    <xf numFmtId="4" fontId="18" fillId="0" borderId="4" xfId="1" applyNumberFormat="1" applyFont="1" applyFill="1" applyBorder="1" applyAlignment="1" applyProtection="1">
      <alignment horizontal="center"/>
    </xf>
    <xf numFmtId="0" fontId="14" fillId="0" borderId="0" xfId="1" applyFont="1" applyFill="1" applyBorder="1"/>
    <xf numFmtId="0" fontId="14" fillId="0" borderId="4" xfId="1" applyFont="1" applyFill="1" applyBorder="1" applyAlignment="1">
      <alignment horizontal="center"/>
    </xf>
    <xf numFmtId="0" fontId="13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center" vertical="center"/>
    </xf>
    <xf numFmtId="4" fontId="18" fillId="0" borderId="0" xfId="1" applyNumberFormat="1" applyFont="1" applyFill="1" applyBorder="1" applyAlignment="1">
      <alignment horizontal="center" vertical="center"/>
    </xf>
    <xf numFmtId="4" fontId="18" fillId="0" borderId="0" xfId="1" applyNumberFormat="1" applyFont="1" applyBorder="1" applyAlignment="1">
      <alignment horizontal="center"/>
    </xf>
    <xf numFmtId="4" fontId="14" fillId="0" borderId="0" xfId="1" applyNumberFormat="1" applyFont="1" applyBorder="1"/>
    <xf numFmtId="0" fontId="18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left" vertical="center" wrapText="1"/>
    </xf>
    <xf numFmtId="0" fontId="13" fillId="0" borderId="0" xfId="1" applyFont="1" applyFill="1" applyBorder="1" applyAlignment="1">
      <alignment horizontal="center" vertical="center" wrapText="1"/>
    </xf>
    <xf numFmtId="4" fontId="18" fillId="0" borderId="0" xfId="1" applyNumberFormat="1" applyFont="1" applyBorder="1" applyAlignment="1">
      <alignment horizontal="center" vertical="center"/>
    </xf>
    <xf numFmtId="0" fontId="13" fillId="0" borderId="4" xfId="1" applyFont="1" applyFill="1" applyBorder="1" applyAlignment="1">
      <alignment horizontal="center" vertical="center" wrapText="1"/>
    </xf>
    <xf numFmtId="0" fontId="19" fillId="0" borderId="0" xfId="1" applyFont="1" applyFill="1" applyBorder="1" applyAlignment="1"/>
    <xf numFmtId="0" fontId="18" fillId="0" borderId="0" xfId="1" applyFont="1"/>
    <xf numFmtId="0" fontId="14" fillId="0" borderId="4" xfId="1" applyFont="1" applyBorder="1"/>
    <xf numFmtId="0" fontId="11" fillId="0" borderId="0" xfId="0" applyFont="1" applyAlignment="1">
      <alignment horizontal="center"/>
    </xf>
    <xf numFmtId="0" fontId="24" fillId="6" borderId="4" xfId="1" applyFont="1" applyFill="1" applyBorder="1" applyAlignment="1">
      <alignment horizontal="center" vertical="center"/>
    </xf>
    <xf numFmtId="0" fontId="16" fillId="8" borderId="4" xfId="1" applyFont="1" applyFill="1" applyBorder="1" applyAlignment="1">
      <alignment vertical="center"/>
    </xf>
    <xf numFmtId="0" fontId="17" fillId="8" borderId="4" xfId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5" fillId="5" borderId="4" xfId="1" applyFont="1" applyFill="1" applyBorder="1" applyAlignment="1">
      <alignment horizontal="center"/>
    </xf>
    <xf numFmtId="4" fontId="15" fillId="5" borderId="4" xfId="1" applyNumberFormat="1" applyFont="1" applyFill="1" applyBorder="1" applyAlignment="1">
      <alignment horizontal="center"/>
    </xf>
    <xf numFmtId="0" fontId="17" fillId="7" borderId="4" xfId="1" applyFont="1" applyFill="1" applyBorder="1" applyAlignment="1">
      <alignment horizontal="center"/>
    </xf>
    <xf numFmtId="4" fontId="15" fillId="7" borderId="4" xfId="1" applyNumberFormat="1" applyFont="1" applyFill="1" applyBorder="1" applyAlignment="1" applyProtection="1">
      <alignment horizontal="center"/>
    </xf>
    <xf numFmtId="0" fontId="14" fillId="0" borderId="4" xfId="1" applyFont="1" applyFill="1" applyBorder="1" applyAlignment="1" applyProtection="1">
      <alignment wrapText="1"/>
    </xf>
    <xf numFmtId="0" fontId="14" fillId="0" borderId="4" xfId="1" applyFont="1" applyFill="1" applyBorder="1"/>
    <xf numFmtId="0" fontId="14" fillId="0" borderId="4" xfId="1" applyFont="1" applyFill="1" applyBorder="1" applyAlignment="1"/>
    <xf numFmtId="0" fontId="16" fillId="9" borderId="4" xfId="1" applyFont="1" applyFill="1" applyBorder="1" applyAlignment="1">
      <alignment vertical="center"/>
    </xf>
    <xf numFmtId="0" fontId="17" fillId="9" borderId="4" xfId="1" applyFont="1" applyFill="1" applyBorder="1" applyAlignment="1">
      <alignment vertical="center"/>
    </xf>
    <xf numFmtId="0" fontId="20" fillId="0" borderId="11" xfId="1" applyFont="1" applyBorder="1"/>
    <xf numFmtId="0" fontId="20" fillId="0" borderId="12" xfId="1" applyFont="1" applyBorder="1"/>
    <xf numFmtId="0" fontId="13" fillId="0" borderId="12" xfId="1" applyFont="1" applyBorder="1"/>
    <xf numFmtId="0" fontId="20" fillId="0" borderId="12" xfId="1" applyFont="1" applyBorder="1" applyAlignment="1"/>
    <xf numFmtId="0" fontId="13" fillId="0" borderId="13" xfId="1" applyFont="1" applyBorder="1"/>
    <xf numFmtId="0" fontId="14" fillId="0" borderId="11" xfId="1" applyFont="1" applyBorder="1"/>
    <xf numFmtId="0" fontId="14" fillId="0" borderId="12" xfId="1" applyFont="1" applyBorder="1"/>
    <xf numFmtId="0" fontId="14" fillId="0" borderId="13" xfId="1" applyFont="1" applyBorder="1"/>
    <xf numFmtId="0" fontId="22" fillId="6" borderId="14" xfId="1" applyFont="1" applyFill="1" applyBorder="1"/>
    <xf numFmtId="0" fontId="24" fillId="6" borderId="15" xfId="1" applyFont="1" applyFill="1" applyBorder="1"/>
    <xf numFmtId="0" fontId="14" fillId="8" borderId="15" xfId="1" applyFont="1" applyFill="1" applyBorder="1" applyAlignment="1">
      <alignment horizontal="center" vertical="center"/>
    </xf>
    <xf numFmtId="0" fontId="18" fillId="8" borderId="15" xfId="1" applyFont="1" applyFill="1" applyBorder="1" applyAlignment="1">
      <alignment horizontal="center" vertical="center"/>
    </xf>
    <xf numFmtId="0" fontId="18" fillId="8" borderId="16" xfId="1" applyFont="1" applyFill="1" applyBorder="1" applyAlignment="1">
      <alignment horizontal="center" vertical="center"/>
    </xf>
    <xf numFmtId="0" fontId="14" fillId="8" borderId="4" xfId="1" applyFont="1" applyFill="1" applyBorder="1" applyAlignment="1">
      <alignment horizontal="center" vertical="center"/>
    </xf>
    <xf numFmtId="0" fontId="18" fillId="8" borderId="4" xfId="1" applyFont="1" applyFill="1" applyBorder="1" applyAlignment="1">
      <alignment horizontal="center" vertical="center"/>
    </xf>
    <xf numFmtId="0" fontId="21" fillId="0" borderId="12" xfId="1" applyFont="1" applyBorder="1"/>
    <xf numFmtId="0" fontId="16" fillId="10" borderId="4" xfId="1" applyFont="1" applyFill="1" applyBorder="1" applyAlignment="1">
      <alignment vertical="center"/>
    </xf>
    <xf numFmtId="0" fontId="17" fillId="10" borderId="4" xfId="1" applyFont="1" applyFill="1" applyBorder="1" applyAlignment="1">
      <alignment vertical="center"/>
    </xf>
    <xf numFmtId="0" fontId="17" fillId="5" borderId="4" xfId="1" applyFont="1" applyFill="1" applyBorder="1" applyAlignment="1">
      <alignment horizontal="center"/>
    </xf>
    <xf numFmtId="4" fontId="15" fillId="5" borderId="4" xfId="1" applyNumberFormat="1" applyFont="1" applyFill="1" applyBorder="1" applyAlignment="1" applyProtection="1">
      <alignment horizontal="center"/>
    </xf>
    <xf numFmtId="0" fontId="25" fillId="6" borderId="0" xfId="1" applyFont="1" applyFill="1" applyBorder="1" applyAlignment="1">
      <alignment vertical="center"/>
    </xf>
    <xf numFmtId="0" fontId="26" fillId="6" borderId="0" xfId="1" applyFont="1" applyFill="1" applyBorder="1" applyAlignment="1">
      <alignment vertical="center"/>
    </xf>
    <xf numFmtId="0" fontId="25" fillId="6" borderId="4" xfId="1" applyFont="1" applyFill="1" applyBorder="1" applyAlignment="1" applyProtection="1">
      <alignment horizontal="center" vertical="center"/>
    </xf>
    <xf numFmtId="4" fontId="25" fillId="6" borderId="4" xfId="1" applyNumberFormat="1" applyFont="1" applyFill="1" applyBorder="1" applyAlignment="1" applyProtection="1">
      <alignment horizontal="center" vertical="center"/>
    </xf>
    <xf numFmtId="0" fontId="27" fillId="0" borderId="0" xfId="0" applyFont="1" applyAlignment="1">
      <alignment vertical="center"/>
    </xf>
    <xf numFmtId="0" fontId="28" fillId="11" borderId="0" xfId="0" applyFont="1" applyFill="1" applyAlignment="1">
      <alignment vertical="center"/>
    </xf>
    <xf numFmtId="0" fontId="17" fillId="6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10" fillId="0" borderId="0" xfId="1" applyFont="1" applyFill="1" applyBorder="1" applyAlignment="1">
      <alignment horizontal="center" wrapText="1"/>
    </xf>
    <xf numFmtId="0" fontId="10" fillId="0" borderId="0" xfId="1" applyFont="1" applyBorder="1" applyAlignment="1">
      <alignment horizontal="center" wrapText="1"/>
    </xf>
    <xf numFmtId="0" fontId="19" fillId="0" borderId="0" xfId="1" applyFont="1" applyFill="1" applyBorder="1" applyAlignment="1">
      <alignment horizontal="left" vertical="center" wrapText="1"/>
    </xf>
    <xf numFmtId="0" fontId="23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69"/>
  <sheetViews>
    <sheetView showGridLines="0" tabSelected="1" topLeftCell="A16" workbookViewId="0">
      <selection activeCell="E35" sqref="E35"/>
    </sheetView>
  </sheetViews>
  <sheetFormatPr baseColWidth="10" defaultColWidth="11.42578125" defaultRowHeight="16.5" x14ac:dyDescent="0.3"/>
  <cols>
    <col min="1" max="1" width="15" style="39" customWidth="1"/>
    <col min="2" max="2" width="95.140625" style="39" customWidth="1"/>
    <col min="3" max="3" width="11.42578125" style="67"/>
    <col min="4" max="4" width="21" style="39" bestFit="1" customWidth="1"/>
    <col min="5" max="5" width="23.7109375" style="39" bestFit="1" customWidth="1"/>
    <col min="6" max="11" width="11.42578125" style="39"/>
    <col min="12" max="12" width="18.42578125" style="39" customWidth="1"/>
    <col min="13" max="13" width="17.140625" style="39" customWidth="1"/>
    <col min="14" max="26" width="11.42578125" style="39"/>
    <col min="27" max="27" width="18.7109375" style="39" customWidth="1"/>
    <col min="28" max="28" width="17.5703125" style="39" customWidth="1"/>
    <col min="29" max="29" width="22.28515625" style="39" customWidth="1"/>
    <col min="30" max="16384" width="11.42578125" style="39"/>
  </cols>
  <sheetData>
    <row r="1" spans="1:30" ht="18" customHeight="1" x14ac:dyDescent="0.3">
      <c r="A1" s="110" t="str">
        <f ca="1">Data!V1</f>
        <v>Oficina de Cooperación Internacional de la Salud (OCIS)</v>
      </c>
      <c r="B1" s="110"/>
      <c r="C1" s="110"/>
      <c r="D1" s="110"/>
      <c r="E1" s="110"/>
      <c r="P1" s="40"/>
      <c r="Q1" s="40"/>
      <c r="AB1" s="40" t="s">
        <v>110</v>
      </c>
      <c r="AC1" s="40" t="s">
        <v>112</v>
      </c>
      <c r="AD1" s="40" t="s">
        <v>111</v>
      </c>
    </row>
    <row r="2" spans="1:30" ht="18.75" x14ac:dyDescent="0.3">
      <c r="A2" s="111" t="s">
        <v>0</v>
      </c>
      <c r="B2" s="111"/>
      <c r="C2" s="111"/>
      <c r="D2" s="111"/>
      <c r="E2" s="111"/>
      <c r="AA2" s="40" t="str">
        <f ca="1">MID(MID(CELL("nombrearchivo"),FIND("[",CELL("nombrearchivo"))+1, FIND("]",CELL("nombrearchivo"))-FIND("[",CELL("nombrearchivo"))-1), 1, 10)</f>
        <v>12820T2202</v>
      </c>
      <c r="AB2" s="40" t="str">
        <f ca="1">MID(AA2,1,4)</f>
        <v>1282</v>
      </c>
      <c r="AC2" s="40" t="str">
        <f ca="1">MID(AA2,5,2)</f>
        <v>0T</v>
      </c>
      <c r="AD2" s="40" t="str">
        <f ca="1">MID(AA2,7,4)</f>
        <v>2202</v>
      </c>
    </row>
    <row r="3" spans="1:30" ht="18.75" x14ac:dyDescent="0.3">
      <c r="A3" s="111" t="str">
        <f ca="1">"Del " &amp; IF(Data!D2=Data!O1,Data!P1,
IF(Data!D2=Data!O2,Data!P2,
IF(Data!D2=Data!O3,Data!P3,
IF(Data!D2=Data!O4,Data!P4,
IF(Data!D2=Data!O5,Data!P5,
IF(Data!D2=Data!O6,Data!P6,
IF(Data!D2=Data!O7,Data!P7,
IF(Data!D2=Data!O8,Data!P8,
IF(Data!D2=Data!O9,Data!P9,
IF(Data!D2=Data!O10,Data!P10,
IF(Data!D2=Data!O11,Data!P11,
IF(Data!D2=Data!O12,Data!P12,
IF(Data!D2=Data!O13,Data!P13,
IF(Data!D2=Data!O14,Data!P14,
IF(Data!D2=Data!O15,Data!P15,
IF(Data!D2=Data!O16,Data!P16,0))))))))))))))))</f>
        <v>Del 01 de Enero de 2021 al 30 de Junio de 2021</v>
      </c>
      <c r="B3" s="111"/>
      <c r="C3" s="111"/>
      <c r="D3" s="111"/>
      <c r="E3" s="111"/>
    </row>
    <row r="4" spans="1:30" ht="18.75" customHeight="1" x14ac:dyDescent="0.3">
      <c r="A4" s="113" t="s">
        <v>775</v>
      </c>
      <c r="B4" s="113"/>
      <c r="C4" s="113"/>
      <c r="D4" s="113"/>
      <c r="E4" s="113"/>
      <c r="M4" s="41"/>
    </row>
    <row r="5" spans="1:30" ht="18.75" customHeight="1" x14ac:dyDescent="0.3">
      <c r="A5" s="89" t="s">
        <v>784</v>
      </c>
      <c r="B5" s="90" t="s">
        <v>785</v>
      </c>
      <c r="C5" s="68" t="s">
        <v>7</v>
      </c>
      <c r="D5" s="68" t="str">
        <f ca="1">"Ejercicio " &amp; Data!C2</f>
        <v>Ejercicio 2021</v>
      </c>
      <c r="E5" s="68" t="str">
        <f ca="1">"Ejercicio " &amp; Data!C2-1</f>
        <v>Ejercicio 2020</v>
      </c>
    </row>
    <row r="6" spans="1:30" s="71" customFormat="1" ht="23.25" customHeight="1" x14ac:dyDescent="0.25">
      <c r="A6" s="69" t="s">
        <v>10</v>
      </c>
      <c r="B6" s="70"/>
      <c r="C6" s="91"/>
      <c r="D6" s="92"/>
      <c r="E6" s="93"/>
    </row>
    <row r="7" spans="1:30" x14ac:dyDescent="0.3">
      <c r="A7" s="43" t="s">
        <v>13</v>
      </c>
      <c r="B7" s="44"/>
      <c r="C7" s="72">
        <v>76</v>
      </c>
      <c r="D7" s="73">
        <f>SUM(D8:D15)</f>
        <v>141801.57999999999</v>
      </c>
      <c r="E7" s="73">
        <f>SUM(E8:E15)</f>
        <v>113749.75</v>
      </c>
    </row>
    <row r="8" spans="1:30" x14ac:dyDescent="0.3">
      <c r="A8" s="81"/>
      <c r="B8" s="66" t="s">
        <v>16</v>
      </c>
      <c r="C8" s="46"/>
      <c r="D8" s="47">
        <v>0</v>
      </c>
      <c r="E8" s="47">
        <v>0</v>
      </c>
    </row>
    <row r="9" spans="1:30" x14ac:dyDescent="0.3">
      <c r="A9" s="82"/>
      <c r="B9" s="66" t="s">
        <v>18</v>
      </c>
      <c r="C9" s="46"/>
      <c r="D9" s="47">
        <v>0</v>
      </c>
      <c r="E9" s="47">
        <v>0</v>
      </c>
    </row>
    <row r="10" spans="1:30" x14ac:dyDescent="0.3">
      <c r="A10" s="82"/>
      <c r="B10" s="76" t="s">
        <v>20</v>
      </c>
      <c r="C10" s="48"/>
      <c r="D10" s="47">
        <v>0</v>
      </c>
      <c r="E10" s="47">
        <v>0</v>
      </c>
    </row>
    <row r="11" spans="1:30" x14ac:dyDescent="0.3">
      <c r="A11" s="83"/>
      <c r="B11" s="77" t="s">
        <v>22</v>
      </c>
      <c r="C11" s="49"/>
      <c r="D11" s="47">
        <v>0</v>
      </c>
      <c r="E11" s="47">
        <v>0</v>
      </c>
    </row>
    <row r="12" spans="1:30" x14ac:dyDescent="0.3">
      <c r="A12" s="84"/>
      <c r="B12" s="77" t="s">
        <v>24</v>
      </c>
      <c r="C12" s="49"/>
      <c r="D12" s="47">
        <v>0</v>
      </c>
      <c r="E12" s="47">
        <v>0</v>
      </c>
    </row>
    <row r="13" spans="1:30" x14ac:dyDescent="0.3">
      <c r="A13" s="84"/>
      <c r="B13" s="78" t="s">
        <v>27</v>
      </c>
      <c r="C13" s="49"/>
      <c r="D13" s="47">
        <v>141801.57999999999</v>
      </c>
      <c r="E13" s="47">
        <v>99999.99</v>
      </c>
    </row>
    <row r="14" spans="1:30" x14ac:dyDescent="0.3">
      <c r="A14" s="84"/>
      <c r="B14" s="78" t="s">
        <v>29</v>
      </c>
      <c r="C14" s="49"/>
      <c r="D14" s="47">
        <v>0</v>
      </c>
      <c r="E14" s="47">
        <v>0</v>
      </c>
    </row>
    <row r="15" spans="1:30" x14ac:dyDescent="0.3">
      <c r="A15" s="85"/>
      <c r="B15" s="78" t="s">
        <v>31</v>
      </c>
      <c r="C15" s="49"/>
      <c r="D15" s="47">
        <v>0</v>
      </c>
      <c r="E15" s="47">
        <v>13749.76</v>
      </c>
    </row>
    <row r="16" spans="1:30" x14ac:dyDescent="0.3">
      <c r="A16" s="43" t="s">
        <v>34</v>
      </c>
      <c r="B16" s="44"/>
      <c r="C16" s="72">
        <v>77</v>
      </c>
      <c r="D16" s="73">
        <f>SUM(D17:D21)</f>
        <v>407654.01</v>
      </c>
      <c r="E16" s="73">
        <f>SUM(E17:E21)</f>
        <v>175990.76</v>
      </c>
    </row>
    <row r="17" spans="1:5" x14ac:dyDescent="0.3">
      <c r="A17" s="86"/>
      <c r="B17" s="77" t="s">
        <v>37</v>
      </c>
      <c r="C17" s="49"/>
      <c r="D17" s="47">
        <v>0</v>
      </c>
      <c r="E17" s="47">
        <v>0</v>
      </c>
    </row>
    <row r="18" spans="1:5" x14ac:dyDescent="0.3">
      <c r="A18" s="87"/>
      <c r="B18" s="77" t="s">
        <v>39</v>
      </c>
      <c r="C18" s="49"/>
      <c r="D18" s="47">
        <v>137671.67999999999</v>
      </c>
      <c r="E18" s="47">
        <v>168805</v>
      </c>
    </row>
    <row r="19" spans="1:5" x14ac:dyDescent="0.3">
      <c r="A19" s="87"/>
      <c r="B19" s="77" t="s">
        <v>41</v>
      </c>
      <c r="C19" s="52"/>
      <c r="D19" s="47">
        <v>0</v>
      </c>
      <c r="E19" s="47">
        <v>0</v>
      </c>
    </row>
    <row r="20" spans="1:5" x14ac:dyDescent="0.3">
      <c r="A20" s="87"/>
      <c r="B20" s="77" t="s">
        <v>44</v>
      </c>
      <c r="C20" s="52"/>
      <c r="D20" s="47">
        <v>267443.38</v>
      </c>
      <c r="E20" s="47">
        <v>0</v>
      </c>
    </row>
    <row r="21" spans="1:5" x14ac:dyDescent="0.3">
      <c r="A21" s="88"/>
      <c r="B21" s="78" t="s">
        <v>46</v>
      </c>
      <c r="C21" s="52"/>
      <c r="D21" s="47">
        <v>2538.9499999999998</v>
      </c>
      <c r="E21" s="47">
        <v>7185.76</v>
      </c>
    </row>
    <row r="22" spans="1:5" x14ac:dyDescent="0.3">
      <c r="A22" s="79" t="s">
        <v>48</v>
      </c>
      <c r="B22" s="80"/>
      <c r="C22" s="74"/>
      <c r="D22" s="75">
        <f>+D7-D16</f>
        <v>-265852.43000000005</v>
      </c>
      <c r="E22" s="75">
        <f>+E7-E16</f>
        <v>-62241.010000000009</v>
      </c>
    </row>
    <row r="23" spans="1:5" x14ac:dyDescent="0.3">
      <c r="A23" s="53"/>
      <c r="B23" s="54"/>
      <c r="C23" s="55"/>
      <c r="D23" s="56"/>
      <c r="E23" s="56"/>
    </row>
    <row r="24" spans="1:5" s="71" customFormat="1" ht="23.25" customHeight="1" x14ac:dyDescent="0.25">
      <c r="A24" s="69" t="s">
        <v>51</v>
      </c>
      <c r="B24" s="70"/>
      <c r="C24" s="94"/>
      <c r="D24" s="95"/>
      <c r="E24" s="95"/>
    </row>
    <row r="25" spans="1:5" x14ac:dyDescent="0.3">
      <c r="A25" s="43" t="s">
        <v>13</v>
      </c>
      <c r="B25" s="44"/>
      <c r="C25" s="72">
        <v>78</v>
      </c>
      <c r="D25" s="73">
        <f>SUM(D26:D30)</f>
        <v>0</v>
      </c>
      <c r="E25" s="73">
        <f>SUM(E26:E30)</f>
        <v>0</v>
      </c>
    </row>
    <row r="26" spans="1:5" x14ac:dyDescent="0.3">
      <c r="A26" s="86"/>
      <c r="B26" s="66" t="s">
        <v>54</v>
      </c>
      <c r="C26" s="46"/>
      <c r="D26" s="47">
        <v>0</v>
      </c>
      <c r="E26" s="47">
        <v>0</v>
      </c>
    </row>
    <row r="27" spans="1:5" x14ac:dyDescent="0.3">
      <c r="A27" s="96"/>
      <c r="B27" s="66" t="s">
        <v>56</v>
      </c>
      <c r="C27" s="46"/>
      <c r="D27" s="47">
        <v>0</v>
      </c>
      <c r="E27" s="47">
        <v>0</v>
      </c>
    </row>
    <row r="28" spans="1:5" x14ac:dyDescent="0.3">
      <c r="A28" s="96"/>
      <c r="B28" s="66" t="s">
        <v>58</v>
      </c>
      <c r="C28" s="46"/>
      <c r="D28" s="47">
        <v>0</v>
      </c>
      <c r="E28" s="47">
        <v>0</v>
      </c>
    </row>
    <row r="29" spans="1:5" x14ac:dyDescent="0.3">
      <c r="A29" s="87"/>
      <c r="B29" s="66" t="s">
        <v>61</v>
      </c>
      <c r="C29" s="46"/>
      <c r="D29" s="47">
        <v>0</v>
      </c>
      <c r="E29" s="47">
        <v>0</v>
      </c>
    </row>
    <row r="30" spans="1:5" x14ac:dyDescent="0.3">
      <c r="A30" s="88"/>
      <c r="B30" s="78" t="s">
        <v>64</v>
      </c>
      <c r="C30" s="49"/>
      <c r="D30" s="47">
        <v>0</v>
      </c>
      <c r="E30" s="47">
        <v>0</v>
      </c>
    </row>
    <row r="31" spans="1:5" x14ac:dyDescent="0.3">
      <c r="A31" s="43" t="s">
        <v>34</v>
      </c>
      <c r="B31" s="44"/>
      <c r="C31" s="72">
        <v>79</v>
      </c>
      <c r="D31" s="73">
        <f>SUM(D32:D36)</f>
        <v>0</v>
      </c>
      <c r="E31" s="73">
        <f>SUM(E32:E36)</f>
        <v>12064.12</v>
      </c>
    </row>
    <row r="32" spans="1:5" x14ac:dyDescent="0.3">
      <c r="A32" s="86"/>
      <c r="B32" s="77" t="s">
        <v>68</v>
      </c>
      <c r="C32" s="49"/>
      <c r="D32" s="47">
        <v>0</v>
      </c>
      <c r="E32" s="47">
        <v>0</v>
      </c>
    </row>
    <row r="33" spans="1:5" x14ac:dyDescent="0.3">
      <c r="A33" s="87"/>
      <c r="B33" s="78" t="s">
        <v>70</v>
      </c>
      <c r="C33" s="49"/>
      <c r="D33" s="47">
        <v>0</v>
      </c>
      <c r="E33" s="47">
        <v>12064.12</v>
      </c>
    </row>
    <row r="34" spans="1:5" x14ac:dyDescent="0.3">
      <c r="A34" s="87"/>
      <c r="B34" s="78" t="s">
        <v>72</v>
      </c>
      <c r="C34" s="49"/>
      <c r="D34" s="47">
        <v>0</v>
      </c>
      <c r="E34" s="47">
        <v>0</v>
      </c>
    </row>
    <row r="35" spans="1:5" x14ac:dyDescent="0.3">
      <c r="A35" s="87"/>
      <c r="B35" s="77" t="s">
        <v>74</v>
      </c>
      <c r="C35" s="49"/>
      <c r="D35" s="47">
        <v>0</v>
      </c>
      <c r="E35" s="47">
        <v>0</v>
      </c>
    </row>
    <row r="36" spans="1:5" x14ac:dyDescent="0.3">
      <c r="A36" s="88"/>
      <c r="B36" s="78" t="s">
        <v>76</v>
      </c>
      <c r="C36" s="49"/>
      <c r="D36" s="47">
        <v>0</v>
      </c>
      <c r="E36" s="47">
        <v>0</v>
      </c>
    </row>
    <row r="37" spans="1:5" x14ac:dyDescent="0.3">
      <c r="A37" s="79" t="s">
        <v>78</v>
      </c>
      <c r="B37" s="80"/>
      <c r="C37" s="74"/>
      <c r="D37" s="75">
        <f>+D25-D31</f>
        <v>0</v>
      </c>
      <c r="E37" s="75">
        <f>+E25-E31</f>
        <v>-12064.12</v>
      </c>
    </row>
    <row r="38" spans="1:5" x14ac:dyDescent="0.3">
      <c r="A38" s="53"/>
      <c r="B38" s="54"/>
      <c r="C38" s="59"/>
      <c r="D38" s="56"/>
      <c r="E38" s="56"/>
    </row>
    <row r="39" spans="1:5" s="71" customFormat="1" ht="23.25" customHeight="1" x14ac:dyDescent="0.25">
      <c r="A39" s="69" t="s">
        <v>81</v>
      </c>
      <c r="B39" s="70"/>
      <c r="C39" s="94"/>
      <c r="D39" s="95"/>
      <c r="E39" s="95"/>
    </row>
    <row r="40" spans="1:5" x14ac:dyDescent="0.3">
      <c r="A40" s="43" t="s">
        <v>13</v>
      </c>
      <c r="B40" s="44"/>
      <c r="C40" s="72">
        <v>80</v>
      </c>
      <c r="D40" s="73">
        <f>SUM(D41:D43)</f>
        <v>0</v>
      </c>
      <c r="E40" s="73">
        <f>SUM(E41:E43)</f>
        <v>0</v>
      </c>
    </row>
    <row r="41" spans="1:5" x14ac:dyDescent="0.3">
      <c r="A41" s="86"/>
      <c r="B41" s="77" t="s">
        <v>84</v>
      </c>
      <c r="C41" s="49"/>
      <c r="D41" s="47">
        <v>0</v>
      </c>
      <c r="E41" s="47">
        <v>0</v>
      </c>
    </row>
    <row r="42" spans="1:5" x14ac:dyDescent="0.3">
      <c r="A42" s="87"/>
      <c r="B42" s="77" t="s">
        <v>86</v>
      </c>
      <c r="C42" s="49"/>
      <c r="D42" s="47">
        <v>0</v>
      </c>
      <c r="E42" s="47">
        <v>0</v>
      </c>
    </row>
    <row r="43" spans="1:5" x14ac:dyDescent="0.3">
      <c r="A43" s="88"/>
      <c r="B43" s="78" t="s">
        <v>89</v>
      </c>
      <c r="C43" s="49"/>
      <c r="D43" s="47">
        <v>0</v>
      </c>
      <c r="E43" s="47">
        <v>0</v>
      </c>
    </row>
    <row r="44" spans="1:5" x14ac:dyDescent="0.3">
      <c r="A44" s="43" t="s">
        <v>34</v>
      </c>
      <c r="B44" s="44"/>
      <c r="C44" s="72">
        <v>81</v>
      </c>
      <c r="D44" s="73">
        <f>SUM(D45:D47)</f>
        <v>0</v>
      </c>
      <c r="E44" s="73">
        <f>SUM(E45:E47)</f>
        <v>0</v>
      </c>
    </row>
    <row r="45" spans="1:5" x14ac:dyDescent="0.3">
      <c r="A45" s="86"/>
      <c r="B45" s="77" t="s">
        <v>92</v>
      </c>
      <c r="C45" s="49"/>
      <c r="D45" s="47">
        <v>0</v>
      </c>
      <c r="E45" s="47">
        <v>0</v>
      </c>
    </row>
    <row r="46" spans="1:5" x14ac:dyDescent="0.3">
      <c r="A46" s="87"/>
      <c r="B46" s="78" t="s">
        <v>94</v>
      </c>
      <c r="C46" s="49"/>
      <c r="D46" s="47">
        <v>0</v>
      </c>
      <c r="E46" s="47">
        <v>0</v>
      </c>
    </row>
    <row r="47" spans="1:5" x14ac:dyDescent="0.3">
      <c r="A47" s="88"/>
      <c r="B47" s="78" t="s">
        <v>96</v>
      </c>
      <c r="C47" s="52"/>
      <c r="D47" s="47">
        <v>0</v>
      </c>
      <c r="E47" s="47">
        <v>0</v>
      </c>
    </row>
    <row r="48" spans="1:5" x14ac:dyDescent="0.3">
      <c r="A48" s="79" t="s">
        <v>99</v>
      </c>
      <c r="B48" s="80"/>
      <c r="C48" s="74"/>
      <c r="D48" s="75">
        <f>+D40-D44</f>
        <v>0</v>
      </c>
      <c r="E48" s="75">
        <f>+E40-E44</f>
        <v>0</v>
      </c>
    </row>
    <row r="49" spans="1:5" x14ac:dyDescent="0.3">
      <c r="A49" s="42"/>
      <c r="B49" s="42"/>
      <c r="C49" s="45"/>
      <c r="D49" s="57"/>
      <c r="E49" s="57"/>
    </row>
    <row r="50" spans="1:5" ht="16.5" customHeight="1" x14ac:dyDescent="0.3">
      <c r="A50" s="97" t="s">
        <v>102</v>
      </c>
      <c r="B50" s="98"/>
      <c r="C50" s="99"/>
      <c r="D50" s="100">
        <f>+D22+D37+D48</f>
        <v>-265852.43000000005</v>
      </c>
      <c r="E50" s="100">
        <f>+E22+E37+E48</f>
        <v>-74305.13</v>
      </c>
    </row>
    <row r="51" spans="1:5" x14ac:dyDescent="0.3">
      <c r="A51" s="60"/>
      <c r="B51" s="60"/>
      <c r="C51" s="61"/>
      <c r="D51" s="62"/>
      <c r="E51" s="62"/>
    </row>
    <row r="52" spans="1:5" x14ac:dyDescent="0.3">
      <c r="A52" s="112" t="s">
        <v>105</v>
      </c>
      <c r="B52" s="112"/>
      <c r="C52" s="63"/>
      <c r="D52" s="50">
        <v>0.01</v>
      </c>
      <c r="E52" s="50">
        <v>0.01</v>
      </c>
    </row>
    <row r="53" spans="1:5" x14ac:dyDescent="0.3">
      <c r="A53" s="64" t="s">
        <v>107</v>
      </c>
      <c r="B53" s="51"/>
      <c r="C53" s="52"/>
      <c r="D53" s="50">
        <v>1449698.52</v>
      </c>
      <c r="E53" s="50">
        <v>1585016.17</v>
      </c>
    </row>
    <row r="54" spans="1:5" s="105" customFormat="1" ht="24" customHeight="1" x14ac:dyDescent="0.25">
      <c r="A54" s="101" t="s">
        <v>109</v>
      </c>
      <c r="B54" s="102"/>
      <c r="C54" s="103">
        <v>82</v>
      </c>
      <c r="D54" s="104">
        <f>+D50+D52+D53</f>
        <v>1183846.1000000001</v>
      </c>
      <c r="E54" s="104">
        <f>+E50+E52+E53</f>
        <v>1510711.0499999998</v>
      </c>
    </row>
    <row r="55" spans="1:5" x14ac:dyDescent="0.3">
      <c r="A55" s="42"/>
      <c r="B55" s="42"/>
      <c r="C55" s="45"/>
      <c r="D55" s="58"/>
      <c r="E55" s="58"/>
    </row>
    <row r="56" spans="1:5" x14ac:dyDescent="0.3">
      <c r="A56" s="42"/>
      <c r="B56" s="106"/>
      <c r="C56" s="45"/>
      <c r="D56" s="58"/>
      <c r="E56" s="58"/>
    </row>
    <row r="57" spans="1:5" x14ac:dyDescent="0.3">
      <c r="A57" s="65"/>
      <c r="B57" s="106"/>
      <c r="C57" s="45"/>
      <c r="D57" s="58"/>
      <c r="E57" s="58"/>
    </row>
    <row r="58" spans="1:5" x14ac:dyDescent="0.3">
      <c r="A58" s="65"/>
      <c r="B58" s="106"/>
      <c r="C58" s="45"/>
      <c r="D58" s="58"/>
      <c r="E58" s="58"/>
    </row>
    <row r="59" spans="1:5" x14ac:dyDescent="0.3">
      <c r="A59" s="65"/>
      <c r="B59" s="107" t="s">
        <v>114</v>
      </c>
    </row>
    <row r="60" spans="1:5" x14ac:dyDescent="0.3">
      <c r="B60" s="108"/>
    </row>
    <row r="61" spans="1:5" x14ac:dyDescent="0.3">
      <c r="B61" s="106"/>
    </row>
    <row r="62" spans="1:5" x14ac:dyDescent="0.3">
      <c r="B62" s="106"/>
    </row>
    <row r="63" spans="1:5" x14ac:dyDescent="0.3">
      <c r="B63" s="106"/>
    </row>
    <row r="64" spans="1:5" x14ac:dyDescent="0.3">
      <c r="B64" s="107" t="s">
        <v>115</v>
      </c>
    </row>
    <row r="65" spans="2:2" x14ac:dyDescent="0.3">
      <c r="B65" s="108"/>
    </row>
    <row r="66" spans="2:2" x14ac:dyDescent="0.3">
      <c r="B66" s="106"/>
    </row>
    <row r="67" spans="2:2" x14ac:dyDescent="0.3">
      <c r="B67" s="106"/>
    </row>
    <row r="68" spans="2:2" x14ac:dyDescent="0.3">
      <c r="B68" s="106"/>
    </row>
    <row r="69" spans="2:2" x14ac:dyDescent="0.3">
      <c r="B69" s="107" t="s">
        <v>116</v>
      </c>
    </row>
  </sheetData>
  <sheetProtection password="FCA6" sheet="1" objects="1" scenarios="1"/>
  <protectedRanges>
    <protectedRange sqref="E52:E53" name="Rango4"/>
    <protectedRange sqref="B61 B56 B66" name="Rango2_1"/>
    <protectedRange sqref="D8:E15 D17:E21 D26:E30 D32:E36 D41:E43 D45:E47" name="Rango1"/>
    <protectedRange sqref="D52:D53" name="Rango3"/>
  </protectedRanges>
  <mergeCells count="5">
    <mergeCell ref="A1:E1"/>
    <mergeCell ref="A2:E2"/>
    <mergeCell ref="A3:E3"/>
    <mergeCell ref="A52:B52"/>
    <mergeCell ref="A4:E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54"/>
  <sheetViews>
    <sheetView showGridLines="0" workbookViewId="0">
      <selection activeCell="H24" sqref="H24"/>
    </sheetView>
  </sheetViews>
  <sheetFormatPr baseColWidth="10" defaultColWidth="11.42578125" defaultRowHeight="15" x14ac:dyDescent="0.25"/>
  <sheetData>
    <row r="1" spans="1:14" ht="18" x14ac:dyDescent="0.25">
      <c r="A1" s="114" t="s">
        <v>1</v>
      </c>
      <c r="B1" s="114"/>
      <c r="C1" s="114"/>
      <c r="D1" s="114"/>
    </row>
    <row r="2" spans="1:14" ht="15.75" thickBot="1" x14ac:dyDescent="0.3">
      <c r="A2" s="1"/>
      <c r="B2" s="1"/>
      <c r="C2" s="1"/>
      <c r="D2" s="1"/>
    </row>
    <row r="3" spans="1:14" ht="18.75" x14ac:dyDescent="0.3">
      <c r="A3" s="1"/>
      <c r="B3" s="1"/>
      <c r="C3" s="1"/>
      <c r="D3" s="1"/>
      <c r="G3" s="31" t="s">
        <v>774</v>
      </c>
      <c r="H3" s="32"/>
      <c r="I3" s="32"/>
      <c r="J3" s="32"/>
      <c r="K3" s="32"/>
      <c r="L3" s="32"/>
      <c r="M3" s="32"/>
      <c r="N3" s="33"/>
    </row>
    <row r="4" spans="1:14" ht="16.5" thickBot="1" x14ac:dyDescent="0.3">
      <c r="A4" s="4"/>
      <c r="B4" s="5" t="s">
        <v>2</v>
      </c>
      <c r="C4" s="6"/>
      <c r="D4" s="7"/>
      <c r="G4" s="34" t="s">
        <v>773</v>
      </c>
      <c r="H4" s="35"/>
      <c r="I4" s="35"/>
      <c r="J4" s="35"/>
      <c r="K4" s="35"/>
      <c r="L4" s="35"/>
      <c r="M4" s="35"/>
      <c r="N4" s="36"/>
    </row>
    <row r="5" spans="1:14" ht="21" x14ac:dyDescent="0.35">
      <c r="A5" s="5" t="s">
        <v>3</v>
      </c>
      <c r="B5" s="5" t="s">
        <v>4</v>
      </c>
      <c r="C5" s="8" t="s">
        <v>5</v>
      </c>
      <c r="D5" s="9" t="s">
        <v>6</v>
      </c>
    </row>
    <row r="6" spans="1:14" x14ac:dyDescent="0.25">
      <c r="A6" s="10">
        <v>1</v>
      </c>
      <c r="B6" s="10"/>
      <c r="C6" s="11" t="s">
        <v>8</v>
      </c>
      <c r="D6" s="12" t="s">
        <v>9</v>
      </c>
    </row>
    <row r="7" spans="1:14" x14ac:dyDescent="0.25">
      <c r="A7" s="2">
        <v>1</v>
      </c>
      <c r="B7" s="13"/>
      <c r="C7" s="14" t="s">
        <v>11</v>
      </c>
      <c r="D7" s="15" t="s">
        <v>12</v>
      </c>
    </row>
    <row r="8" spans="1:14" x14ac:dyDescent="0.25">
      <c r="A8" s="2">
        <v>2</v>
      </c>
      <c r="B8" s="2" t="s">
        <v>14</v>
      </c>
      <c r="C8" s="16" t="s">
        <v>15</v>
      </c>
      <c r="D8" s="17" t="s">
        <v>16</v>
      </c>
    </row>
    <row r="9" spans="1:14" x14ac:dyDescent="0.25">
      <c r="A9" s="2">
        <v>2</v>
      </c>
      <c r="B9" s="2" t="s">
        <v>14</v>
      </c>
      <c r="C9" s="16" t="s">
        <v>17</v>
      </c>
      <c r="D9" s="17" t="s">
        <v>18</v>
      </c>
    </row>
    <row r="10" spans="1:14" x14ac:dyDescent="0.25">
      <c r="A10" s="2">
        <v>2</v>
      </c>
      <c r="B10" s="2" t="s">
        <v>14</v>
      </c>
      <c r="C10" s="16" t="s">
        <v>19</v>
      </c>
      <c r="D10" s="17" t="s">
        <v>20</v>
      </c>
    </row>
    <row r="11" spans="1:14" x14ac:dyDescent="0.25">
      <c r="A11" s="2">
        <v>2</v>
      </c>
      <c r="B11" s="2" t="s">
        <v>14</v>
      </c>
      <c r="C11" s="16" t="s">
        <v>21</v>
      </c>
      <c r="D11" s="17" t="s">
        <v>22</v>
      </c>
    </row>
    <row r="12" spans="1:14" x14ac:dyDescent="0.25">
      <c r="A12" s="2">
        <v>2</v>
      </c>
      <c r="B12" s="2" t="s">
        <v>14</v>
      </c>
      <c r="C12" s="16" t="s">
        <v>23</v>
      </c>
      <c r="D12" s="17" t="s">
        <v>24</v>
      </c>
    </row>
    <row r="13" spans="1:14" x14ac:dyDescent="0.25">
      <c r="A13" s="2">
        <v>2</v>
      </c>
      <c r="B13" s="2" t="s">
        <v>14</v>
      </c>
      <c r="C13" s="16" t="s">
        <v>25</v>
      </c>
      <c r="D13" s="17" t="s">
        <v>26</v>
      </c>
    </row>
    <row r="14" spans="1:14" x14ac:dyDescent="0.25">
      <c r="A14" s="2">
        <v>2</v>
      </c>
      <c r="B14" s="2" t="s">
        <v>14</v>
      </c>
      <c r="C14" s="16" t="s">
        <v>28</v>
      </c>
      <c r="D14" s="17" t="s">
        <v>29</v>
      </c>
    </row>
    <row r="15" spans="1:14" x14ac:dyDescent="0.25">
      <c r="A15" s="2">
        <v>2</v>
      </c>
      <c r="B15" s="2" t="s">
        <v>14</v>
      </c>
      <c r="C15" s="16" t="s">
        <v>30</v>
      </c>
      <c r="D15" s="17" t="s">
        <v>31</v>
      </c>
    </row>
    <row r="16" spans="1:14" x14ac:dyDescent="0.25">
      <c r="A16" s="2">
        <v>1</v>
      </c>
      <c r="B16" s="13"/>
      <c r="C16" s="14" t="s">
        <v>32</v>
      </c>
      <c r="D16" s="15" t="s">
        <v>33</v>
      </c>
    </row>
    <row r="17" spans="1:4" x14ac:dyDescent="0.25">
      <c r="A17" s="2">
        <v>2</v>
      </c>
      <c r="B17" s="2" t="s">
        <v>35</v>
      </c>
      <c r="C17" s="16" t="s">
        <v>36</v>
      </c>
      <c r="D17" s="17" t="s">
        <v>37</v>
      </c>
    </row>
    <row r="18" spans="1:4" x14ac:dyDescent="0.25">
      <c r="A18" s="2">
        <v>2</v>
      </c>
      <c r="B18" s="2" t="s">
        <v>35</v>
      </c>
      <c r="C18" s="16" t="s">
        <v>38</v>
      </c>
      <c r="D18" s="17" t="s">
        <v>39</v>
      </c>
    </row>
    <row r="19" spans="1:4" x14ac:dyDescent="0.25">
      <c r="A19" s="2">
        <v>2</v>
      </c>
      <c r="B19" s="2" t="s">
        <v>35</v>
      </c>
      <c r="C19" s="16" t="s">
        <v>40</v>
      </c>
      <c r="D19" s="17" t="s">
        <v>41</v>
      </c>
    </row>
    <row r="20" spans="1:4" x14ac:dyDescent="0.25">
      <c r="A20" s="2">
        <v>2</v>
      </c>
      <c r="B20" s="2" t="s">
        <v>35</v>
      </c>
      <c r="C20" s="16" t="s">
        <v>42</v>
      </c>
      <c r="D20" s="17" t="s">
        <v>43</v>
      </c>
    </row>
    <row r="21" spans="1:4" x14ac:dyDescent="0.25">
      <c r="A21" s="2">
        <v>2</v>
      </c>
      <c r="B21" s="2" t="s">
        <v>35</v>
      </c>
      <c r="C21" s="16" t="s">
        <v>45</v>
      </c>
      <c r="D21" s="17" t="s">
        <v>46</v>
      </c>
    </row>
    <row r="22" spans="1:4" x14ac:dyDescent="0.25">
      <c r="A22" s="2"/>
      <c r="B22" s="18"/>
      <c r="C22" s="19"/>
      <c r="D22" s="20" t="s">
        <v>47</v>
      </c>
    </row>
    <row r="23" spans="1:4" x14ac:dyDescent="0.25">
      <c r="A23" s="3"/>
      <c r="B23" s="3"/>
      <c r="C23" s="3"/>
      <c r="D23" s="17"/>
    </row>
    <row r="24" spans="1:4" x14ac:dyDescent="0.25">
      <c r="A24" s="2">
        <v>1</v>
      </c>
      <c r="B24" s="10"/>
      <c r="C24" s="11" t="s">
        <v>49</v>
      </c>
      <c r="D24" s="12" t="s">
        <v>50</v>
      </c>
    </row>
    <row r="25" spans="1:4" x14ac:dyDescent="0.25">
      <c r="A25" s="2">
        <v>1</v>
      </c>
      <c r="B25" s="13"/>
      <c r="C25" s="14" t="s">
        <v>52</v>
      </c>
      <c r="D25" s="15" t="s">
        <v>12</v>
      </c>
    </row>
    <row r="26" spans="1:4" x14ac:dyDescent="0.25">
      <c r="A26" s="2">
        <v>2</v>
      </c>
      <c r="B26" s="2" t="s">
        <v>14</v>
      </c>
      <c r="C26" s="16" t="s">
        <v>53</v>
      </c>
      <c r="D26" s="17" t="s">
        <v>54</v>
      </c>
    </row>
    <row r="27" spans="1:4" x14ac:dyDescent="0.25">
      <c r="A27" s="2">
        <v>2</v>
      </c>
      <c r="B27" s="2" t="s">
        <v>14</v>
      </c>
      <c r="C27" s="16" t="s">
        <v>55</v>
      </c>
      <c r="D27" s="17" t="s">
        <v>56</v>
      </c>
    </row>
    <row r="28" spans="1:4" x14ac:dyDescent="0.25">
      <c r="A28" s="2">
        <v>2</v>
      </c>
      <c r="B28" s="2" t="s">
        <v>14</v>
      </c>
      <c r="C28" s="16" t="s">
        <v>57</v>
      </c>
      <c r="D28" s="17" t="s">
        <v>58</v>
      </c>
    </row>
    <row r="29" spans="1:4" x14ac:dyDescent="0.25">
      <c r="A29" s="2">
        <v>2</v>
      </c>
      <c r="B29" s="2" t="s">
        <v>14</v>
      </c>
      <c r="C29" s="16" t="s">
        <v>59</v>
      </c>
      <c r="D29" s="17" t="s">
        <v>60</v>
      </c>
    </row>
    <row r="30" spans="1:4" x14ac:dyDescent="0.25">
      <c r="A30" s="2">
        <v>2</v>
      </c>
      <c r="B30" s="2" t="s">
        <v>14</v>
      </c>
      <c r="C30" s="16" t="s">
        <v>62</v>
      </c>
      <c r="D30" s="17" t="s">
        <v>63</v>
      </c>
    </row>
    <row r="31" spans="1:4" x14ac:dyDescent="0.25">
      <c r="A31" s="2">
        <v>1</v>
      </c>
      <c r="B31" s="13"/>
      <c r="C31" s="14" t="s">
        <v>65</v>
      </c>
      <c r="D31" s="15" t="s">
        <v>33</v>
      </c>
    </row>
    <row r="32" spans="1:4" x14ac:dyDescent="0.25">
      <c r="A32" s="2">
        <v>2</v>
      </c>
      <c r="B32" s="21" t="s">
        <v>35</v>
      </c>
      <c r="C32" s="16" t="s">
        <v>66</v>
      </c>
      <c r="D32" s="17" t="s">
        <v>67</v>
      </c>
    </row>
    <row r="33" spans="1:4" x14ac:dyDescent="0.25">
      <c r="A33" s="2">
        <v>2</v>
      </c>
      <c r="B33" s="21" t="s">
        <v>35</v>
      </c>
      <c r="C33" s="16" t="s">
        <v>69</v>
      </c>
      <c r="D33" s="17" t="s">
        <v>70</v>
      </c>
    </row>
    <row r="34" spans="1:4" x14ac:dyDescent="0.25">
      <c r="A34" s="2">
        <v>2</v>
      </c>
      <c r="B34" s="21" t="s">
        <v>35</v>
      </c>
      <c r="C34" s="16" t="s">
        <v>71</v>
      </c>
      <c r="D34" s="17" t="s">
        <v>72</v>
      </c>
    </row>
    <row r="35" spans="1:4" x14ac:dyDescent="0.25">
      <c r="A35" s="2">
        <v>2</v>
      </c>
      <c r="B35" s="21" t="s">
        <v>35</v>
      </c>
      <c r="C35" s="16" t="s">
        <v>73</v>
      </c>
      <c r="D35" s="17" t="s">
        <v>74</v>
      </c>
    </row>
    <row r="36" spans="1:4" x14ac:dyDescent="0.25">
      <c r="A36" s="2">
        <v>2</v>
      </c>
      <c r="B36" s="21" t="s">
        <v>35</v>
      </c>
      <c r="C36" s="16" t="s">
        <v>75</v>
      </c>
      <c r="D36" s="17" t="s">
        <v>76</v>
      </c>
    </row>
    <row r="37" spans="1:4" x14ac:dyDescent="0.25">
      <c r="A37" s="2"/>
      <c r="B37" s="18"/>
      <c r="C37" s="19"/>
      <c r="D37" s="20" t="s">
        <v>77</v>
      </c>
    </row>
    <row r="38" spans="1:4" x14ac:dyDescent="0.25">
      <c r="A38" s="2"/>
      <c r="B38" s="21"/>
      <c r="C38" s="16"/>
      <c r="D38" s="17"/>
    </row>
    <row r="39" spans="1:4" x14ac:dyDescent="0.25">
      <c r="A39" s="2">
        <v>1</v>
      </c>
      <c r="B39" s="10"/>
      <c r="C39" s="11" t="s">
        <v>79</v>
      </c>
      <c r="D39" s="12" t="s">
        <v>80</v>
      </c>
    </row>
    <row r="40" spans="1:4" x14ac:dyDescent="0.25">
      <c r="A40" s="2">
        <v>1</v>
      </c>
      <c r="B40" s="13"/>
      <c r="C40" s="14" t="s">
        <v>82</v>
      </c>
      <c r="D40" s="15" t="s">
        <v>12</v>
      </c>
    </row>
    <row r="41" spans="1:4" x14ac:dyDescent="0.25">
      <c r="A41" s="2">
        <v>2</v>
      </c>
      <c r="B41" s="2" t="s">
        <v>14</v>
      </c>
      <c r="C41" s="16" t="s">
        <v>83</v>
      </c>
      <c r="D41" s="17" t="s">
        <v>84</v>
      </c>
    </row>
    <row r="42" spans="1:4" x14ac:dyDescent="0.25">
      <c r="A42" s="2">
        <v>2</v>
      </c>
      <c r="B42" s="2" t="s">
        <v>14</v>
      </c>
      <c r="C42" s="16" t="s">
        <v>85</v>
      </c>
      <c r="D42" s="17" t="s">
        <v>86</v>
      </c>
    </row>
    <row r="43" spans="1:4" x14ac:dyDescent="0.25">
      <c r="A43" s="2">
        <v>2</v>
      </c>
      <c r="B43" s="2" t="s">
        <v>14</v>
      </c>
      <c r="C43" s="16" t="s">
        <v>87</v>
      </c>
      <c r="D43" s="17" t="s">
        <v>88</v>
      </c>
    </row>
    <row r="44" spans="1:4" x14ac:dyDescent="0.25">
      <c r="A44" s="2">
        <v>1</v>
      </c>
      <c r="B44" s="13"/>
      <c r="C44" s="14" t="s">
        <v>90</v>
      </c>
      <c r="D44" s="15" t="s">
        <v>33</v>
      </c>
    </row>
    <row r="45" spans="1:4" x14ac:dyDescent="0.25">
      <c r="A45" s="2">
        <v>2</v>
      </c>
      <c r="B45" s="2" t="s">
        <v>35</v>
      </c>
      <c r="C45" s="16" t="s">
        <v>91</v>
      </c>
      <c r="D45" s="17" t="s">
        <v>92</v>
      </c>
    </row>
    <row r="46" spans="1:4" x14ac:dyDescent="0.25">
      <c r="A46" s="2">
        <v>2</v>
      </c>
      <c r="B46" s="2" t="s">
        <v>35</v>
      </c>
      <c r="C46" s="16" t="s">
        <v>93</v>
      </c>
      <c r="D46" s="17" t="s">
        <v>94</v>
      </c>
    </row>
    <row r="47" spans="1:4" x14ac:dyDescent="0.25">
      <c r="A47" s="2">
        <v>2</v>
      </c>
      <c r="B47" s="2" t="s">
        <v>35</v>
      </c>
      <c r="C47" s="16" t="s">
        <v>95</v>
      </c>
      <c r="D47" s="17" t="s">
        <v>96</v>
      </c>
    </row>
    <row r="48" spans="1:4" x14ac:dyDescent="0.25">
      <c r="A48" s="2"/>
      <c r="B48" s="18"/>
      <c r="C48" s="19" t="s">
        <v>97</v>
      </c>
      <c r="D48" s="20" t="s">
        <v>98</v>
      </c>
    </row>
    <row r="49" spans="1:4" x14ac:dyDescent="0.25">
      <c r="A49" s="2"/>
      <c r="B49" s="23"/>
      <c r="C49" s="22"/>
      <c r="D49" s="22"/>
    </row>
    <row r="50" spans="1:4" x14ac:dyDescent="0.25">
      <c r="A50" s="2"/>
      <c r="B50" s="23"/>
      <c r="C50" s="24" t="s">
        <v>100</v>
      </c>
      <c r="D50" s="25" t="s">
        <v>101</v>
      </c>
    </row>
    <row r="51" spans="1:4" x14ac:dyDescent="0.25">
      <c r="A51" s="2"/>
      <c r="B51" s="23"/>
      <c r="C51" s="22"/>
      <c r="D51" s="22"/>
    </row>
    <row r="52" spans="1:4" x14ac:dyDescent="0.25">
      <c r="A52" s="2"/>
      <c r="B52" s="23"/>
      <c r="C52" s="24" t="s">
        <v>103</v>
      </c>
      <c r="D52" s="25" t="s">
        <v>104</v>
      </c>
    </row>
    <row r="53" spans="1:4" x14ac:dyDescent="0.25">
      <c r="A53" s="26"/>
      <c r="B53" s="27"/>
      <c r="C53" s="24" t="s">
        <v>106</v>
      </c>
      <c r="D53" s="25" t="s">
        <v>107</v>
      </c>
    </row>
    <row r="54" spans="1:4" x14ac:dyDescent="0.25">
      <c r="A54" s="1"/>
      <c r="B54" s="1"/>
      <c r="C54" s="24" t="s">
        <v>108</v>
      </c>
      <c r="D54" s="25" t="s">
        <v>109</v>
      </c>
    </row>
  </sheetData>
  <sheetProtection password="AB91" sheet="1" objects="1" scenarios="1"/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353"/>
  <sheetViews>
    <sheetView topLeftCell="P151" workbookViewId="0">
      <selection activeCell="T158" sqref="T158"/>
    </sheetView>
  </sheetViews>
  <sheetFormatPr baseColWidth="10" defaultColWidth="11.42578125" defaultRowHeight="15" x14ac:dyDescent="0.25"/>
  <cols>
    <col min="2" max="2" width="16" customWidth="1"/>
    <col min="3" max="3" width="14.7109375" customWidth="1"/>
    <col min="4" max="4" width="30.85546875" customWidth="1"/>
    <col min="5" max="5" width="25.140625" customWidth="1"/>
    <col min="6" max="6" width="17.7109375" customWidth="1"/>
    <col min="7" max="7" width="128" customWidth="1"/>
    <col min="8" max="8" width="15.28515625" customWidth="1"/>
    <col min="9" max="9" width="29.42578125" customWidth="1"/>
    <col min="10" max="10" width="31" customWidth="1"/>
    <col min="11" max="11" width="20.140625" customWidth="1"/>
    <col min="12" max="12" width="19" customWidth="1"/>
    <col min="13" max="13" width="21" customWidth="1"/>
    <col min="16" max="16" width="49.5703125" customWidth="1"/>
    <col min="20" max="20" width="98.85546875" customWidth="1"/>
    <col min="22" max="22" width="22.5703125" customWidth="1"/>
    <col min="23" max="23" width="35.85546875" customWidth="1"/>
  </cols>
  <sheetData>
    <row r="1" spans="1:29" ht="36" x14ac:dyDescent="0.25">
      <c r="A1" s="28"/>
      <c r="B1" s="28" t="s">
        <v>113</v>
      </c>
      <c r="C1" s="28" t="s">
        <v>111</v>
      </c>
      <c r="D1" s="28" t="s">
        <v>120</v>
      </c>
      <c r="E1" s="28" t="s">
        <v>121</v>
      </c>
      <c r="F1" s="28" t="s">
        <v>122</v>
      </c>
      <c r="G1" s="28" t="s">
        <v>123</v>
      </c>
      <c r="H1" s="28" t="s">
        <v>126</v>
      </c>
      <c r="I1" s="28" t="s">
        <v>124</v>
      </c>
      <c r="J1" s="28" t="s">
        <v>125</v>
      </c>
      <c r="K1" s="28" t="s">
        <v>117</v>
      </c>
      <c r="L1" s="28" t="s">
        <v>118</v>
      </c>
      <c r="M1" s="28" t="s">
        <v>119</v>
      </c>
      <c r="O1" s="29" t="s">
        <v>127</v>
      </c>
      <c r="P1" s="29" t="str">
        <f ca="1">"01 de Enero de "&amp;C2&amp;" al 28 de Febrero de "&amp;C2</f>
        <v>01 de Enero de 2021 al 28 de Febrero de 2021</v>
      </c>
      <c r="Q1" s="29">
        <v>2</v>
      </c>
      <c r="S1" s="29" t="s">
        <v>143</v>
      </c>
      <c r="T1" s="29" t="s">
        <v>144</v>
      </c>
      <c r="V1" s="29" t="str">
        <f ca="1">CONCATENATE(W1,X1,Y1,Z1,AA1,AB1,AC1)</f>
        <v>Oficina de Cooperación Internacional de la Salud (OCIS)</v>
      </c>
      <c r="W1" s="29" t="str">
        <f ca="1">IF(Data!B2=Data!S1,Data!T1,IF(Data!B2=Data!S2,Data!T2,IF(Data!B2=Data!S3,Data!T3,IF(Data!B2=Data!S4,Data!T4,IF(Data!B2=Data!S5,Data!T5,IF(Data!B2=Data!S6,Data!T6,IF(Data!B2=Data!S7,Data!T7,IF(Data!B2=Data!S8,Data!T8,IF(Data!B2=Data!S9,Data!T9,IF(Data!B2=Data!S10,Data!T10,IF(Data!B2=Data!S11,Data!T11,IF(Data!B2=Data!S12,Data!T12,IF(Data!B2=Data!S13,Data!T13,IF(Data!B2=Data!S14,Data!T14,IF(Data!B2=Data!S15,Data!T15,IF(Data!B2=Data!S16,Data!T16,IF(Data!B2=Data!S17,Data!T17,IF(Data!B2=Data!S18,Data!T18,IF(Data!B2=Data!S19,Data!T19,IF(Data!B2=Data!S20,Data!T20,IF(Data!B2=Data!S21,Data!T21,IF(Data!B2=Data!S22,Data!T22,IF(Data!B2=Data!S23,Data!T23,IF(Data!B2=Data!S24,Data!T24,IF(Data!B2=Data!S25,Data!T25,IF(Data!B2=Data!S26,Data!T26,IF(Data!B2=Data!S27,Data!T27,IF(Data!B2=Data!S28,Data!T28,IF(Data!B2=Data!S29,Data!T29,IF(Data!B2=Data!S30,Data!T30,IF(Data!B2=Data!S31,Data!T31,IF(Data!B2=Data!S32,Data!T32,IF(Data!B2=Data!S33,Data!T33,IF(Data!B2=Data!S34,Data!T34,IF(Data!B2=Data!S35,Data!T35,IF(Data!B2=Data!S36,Data!T36,IF(Data!B2=Data!S37,Data!T37,IF(Data!B2=Data!S38,Data!T38,IF(Data!B2=Data!S39,Data!T39,IF(Data!B2=Data!S40,Data!T40,IF(Data!B2=Data!S41,Data!T41,IF(Data!B2=Data!S42,Data!T42,IF(Data!B2=Data!S43,Data!T43,IF(Data!B2=Data!S44,Data!T44,IF(Data!B2=Data!S45,Data!T45,IF(Data!B2=Data!S46,Data!T46,IF(Data!B2=Data!S47,Data!T47,IF(Data!B2=Data!S48,Data!T48,IF(Data!B2=Data!S49,Data!T49,IF(Data!B2=Data!S52,Data!T52,IF(Data!B2=Data!S50,Data!T50,IF(Data!B2=Data!S51,Data!T51,""))))))))))))))))))))))))))))))))))))))))))))))))))))</f>
        <v/>
      </c>
      <c r="X1" s="29" t="str">
        <f ca="1">IF(Data!B2=Data!S53,Data!T53,IF(Data!B2=Data!S54,Data!T54,IF(Data!B2=Data!S55,Data!T55,IF(Data!B2=Data!S56,Data!T56,IF(Data!B2=Data!S57,Data!T57,IF(Data!B2=Data!S58,Data!T58,IF(Data!B2=Data!S59,Data!T59,IF(Data!B2=Data!S60,Data!T60,IF(Data!B2=Data!S61,Data!T61,IF(Data!B2=Data!S62,Data!T62,IF(Data!B2=Data!S63,Data!T63,IF(Data!B2=Data!S64,Data!T64,IF(Data!B2=Data!S65,Data!T65,IF(Data!B2=Data!S66,Data!T66,IF(Data!B2=Data!S67,Data!T67,IF(Data!B2=Data!S68,Data!T68,IF(Data!B2=Data!S69,Data!T69,IF(Data!B2=Data!S70,Data!T70,IF(Data!B2=Data!S71,Data!T71,IF(Data!B2=Data!S72,Data!T72,IF(Data!B2=Data!S73,Data!T73,IF(Data!B2=Data!S74,Data!T74,IF(Data!B2=Data!S75,Data!T75,IF(Data!B2=Data!S76,Data!T76,IF(Data!B2=Data!S77,Data!T77,IF(Data!B2=Data!S78,Data!T78,IF(Data!B2=Data!S79,Data!T79,IF(Data!B2=Data!S80,Data!T80,IF(Data!B2=Data!S81,Data!T81,IF(Data!B2=Data!S82,Data!T82,IF(Data!B2=Data!S83,Data!T83,IF(Data!B2=Data!S84,Data!T84,IF(Data!B2=Data!S85,Data!T85,IF(Data!B2=Data!S86,Data!T86,IF(Data!B2=Data!S87,Data!T87,IF(Data!B2=Data!S88,Data!T88,IF(Data!B2=Data!S89,Data!T89,IF(Data!B2=Data!S90,Data!T90,IF(Data!B2=Data!S91,Data!T91,IF(Data!B2=Data!S92,Data!T92,IF(Data!B2=Data!S93,Data!T93,IF(Data!B2=Data!S94,Data!T94,IF(Data!B2=Data!S95,Data!T95,IF(Data!B2=Data!S96,Data!T96,IF(Data!B2=Data!S97,Data!T97,IF(Data!B2=Data!S98,Data!T98,IF(Data!B2=Data!S99,Data!T99,IF(Data!B2=Data!S100,Data!T100,IF(Data!B2=Data!S101,Data!T101,IF(Data!B2=Data!S102,Data!T102,""))))))))))))))))))))))))))))))))))))))))))))))))))</f>
        <v>Oficina de Cooperación Internacional de la Salud (OCIS)</v>
      </c>
      <c r="Y1" s="29" t="str">
        <f ca="1">IF(Data!B2=Data!S103,Data!T103,IF(Data!B2=Data!S104,Data!T104,IF(Data!B2=Data!S105,Data!T105,IF(Data!B2=Data!S106,Data!T106,IF(Data!B2=Data!S107,Data!T107,IF(Data!B2=Data!S108,Data!T108,IF(Data!B2=Data!S109,Data!T109,IF(Data!B2=Data!S110,Data!T110,IF(Data!B2=Data!S111,Data!T111,IF(Data!B2=Data!S112,Data!T112,IF(Data!B2=Data!S113,Data!T113,IF(Data!B2=Data!S114,Data!T114,IF(Data!B2=Data!S115,Data!T115,IF(Data!B2=Data!S116,Data!T116,IF(Data!B2=Data!S117,Data!T117,IF(Data!B2=Data!S118,Data!T118,IF(Data!B2=Data!S119,Data!T119,IF(Data!B2=Data!S120,Data!T120,IF(Data!B2=Data!S121,Data!T121,IF(Data!B2=Data!S122,Data!T122,IF(Data!B2=Data!S123,Data!T123,IF(Data!B2=Data!S124,Data!T124,IF(Data!B2=Data!S125,Data!T125,IF(Data!B2=Data!S126,Data!T126,IF(Data!B2=Data!S127,Data!T127,IF(Data!B2=Data!S128,Data!T128,IF(Data!B2=Data!S129,Data!T129,IF(Data!B2=Data!S130,Data!T130,IF(Data!B2=Data!S131,Data!T131,IF(Data!B2=Data!S132,Data!T132,IF(Data!B2=Data!S133,Data!T133,IF(Data!B2=Data!S134,Data!T134,IF(Data!B2=Data!S135,Data!T135,IF(Data!B2=Data!S136,Data!T136,IF(Data!B2=Data!S137,Data!T137,IF(Data!B2=Data!S138,Data!T138,IF(Data!B2=Data!S139,Data!T139,IF(Data!B2=Data!S140,Data!T140,IF(Data!B2=Data!S141,Data!T141,IF(Data!B2=Data!S142,Data!T142,IF(Data!B2=Data!S143,Data!T143,IF(Data!B2=Data!S144,Data!T144,IF(Data!B2=Data!S145,Data!T145,IF(Data!B2=Data!S146,Data!T146,IF(Data!B2=Data!S147,Data!T147,IF(Data!B2=Data!S148,Data!T148,IF(Data!B2=Data!S149,Data!T149,IF(Data!B2=Data!S150,Data!T150,IF(Data!B2=Data!S151,Data!T151,IF(Data!B2=Data!S152,Data!T152,""))))))))))))))))))))))))))))))))))))))))))))))))))</f>
        <v/>
      </c>
      <c r="Z1" s="29" t="str">
        <f ca="1">IF(Data!B2=Data!S153,Data!T153,IF(Data!B2=Data!S154,Data!T154,IF(Data!B2=Data!S155,Data!T155,IF(Data!B2=Data!S156,Data!T156,IF(Data!B2=Data!S157,Data!T157,IF(Data!B2=Data!S158,Data!T158,IF(Data!B2=Data!S159,Data!T159,IF(Data!B2=Data!S160,Data!T160,IF(Data!B2=Data!S161,Data!T161,IF(Data!B2=Data!S162,Data!T162,IF(Data!B2=Data!S163,Data!T163,IF(Data!B2=Data!S164,Data!T164,IF(Data!B2=Data!S165,Data!T165,IF(Data!B2=Data!S167,Data!T167,IF(Data!B2=Data!S168,Data!T168,IF(Data!B2=Data!S169,Data!T169,IF(Data!B2=Data!S170,Data!T170,IF(Data!B2=Data!S171,Data!T171,IF(Data!B2=Data!S172,Data!T172,IF(Data!B2=Data!S173,Data!T173,IF(Data!B2=Data!S174,Data!T174,IF(Data!B2=Data!S175,Data!T175,IF(Data!B2=Data!S176,Data!T176,IF(Data!B2=Data!S177,Data!T177,IF(Data!B2=Data!S178,Data!T178,IF(Data!B2=Data!S179,Data!T179,IF(Data!B2=Data!S180,Data!T180,IF(Data!B2=Data!S181,Data!T181,IF(Data!B2=Data!S182,Data!T182,IF(Data!B2=Data!S183,Data!T183,IF(Data!B2=Data!S184,Data!T184,IF(Data!B2=Data!S185,Data!T185,IF(Data!B2=Data!S186,Data!T186,IF(Data!B2=Data!S187,Data!T187,IF(Data!B2=Data!S188,Data!T188,IF(Data!B2=Data!S189,Data!T189,IF(Data!B2=Data!S190,Data!T190,IF(Data!B2=Data!S191,Data!T191,IF(Data!B2=Data!S192,Data!T192,IF(Data!B2=Data!S193,Data!T193,IF(Data!B2=Data!S194,Data!T194,IF(Data!B2=Data!S195,Data!T195,IF(Data!B2=Data!S196,Data!T196,IF(Data!B2=Data!S197,Data!T197,IF(Data!B2=Data!S198,Data!T198,IF(Data!B2=Data!S199,Data!T199,IF(Data!B2=Data!S200,Data!T200,IF(Data!B2=Data!S201,Data!T201,IF(Data!B2=Data!S202,Data!T202,IF(Data!B2=Data!S203,Data!T203,""))))))))))))))))))))))))))))))))))))))))))))))))))</f>
        <v/>
      </c>
      <c r="AA1" s="29" t="str">
        <f ca="1">IF(Data!B2=Data!S204,Data!T204,IF(Data!B2=Data!S205,Data!T205,IF(Data!B2=Data!S206,Data!T206,IF(Data!B2=Data!S207,Data!T207,IF(Data!B2=Data!S208,Data!T208,IF(Data!B2=Data!S209,Data!T209,IF(Data!B2=Data!S210,Data!T210,IF(Data!B2=Data!S211,Data!T211,IF(Data!B2=Data!S212,Data!T212,IF(Data!B2=Data!S213,Data!T213,IF(Data!B2=Data!S214,Data!T214,IF(Data!B2=Data!S215,Data!T215,IF(Data!B2=Data!S216,Data!T216,IF(Data!B2=Data!S217,Data!T217,IF(Data!B2=Data!S218,Data!T218,IF(Data!B2=Data!S219,Data!T219,IF(Data!B2=Data!S220,Data!T220,IF(Data!B2=Data!S221,Data!T221,IF(Data!B2=Data!S222,Data!T222,IF(Data!B2=Data!S223,Data!T223,IF(Data!B2=Data!S224,Data!T224,IF(Data!B2=Data!S225,Data!T225,IF(Data!B2=Data!S226,Data!T226,IF(Data!B2=Data!S227,Data!T227,IF(Data!B2=Data!S228,Data!T228,IF(Data!B2=Data!S229,Data!T229,IF(Data!B2=Data!S230,Data!T230,IF(Data!B2=Data!S231,Data!T231,IF(Data!B2=Data!S232,Data!T232,IF(Data!B2=Data!S233,Data!T233,IF(Data!B2=Data!S234,Data!T234,IF(Data!B2=Data!S235,Data!T235,IF(Data!B2=Data!S236,Data!T236,IF(Data!B2=Data!S237,Data!T237,IF(Data!B2=Data!S238,Data!T238,IF(Data!B2=Data!S239,Data!T239,IF(Data!B2=Data!S240,Data!T240,IF(Data!B2=Data!S241,Data!T241,IF(Data!B2=Data!S242,Data!T242,IF(Data!B2=Data!S243,Data!T243,IF(Data!B2=Data!S244,Data!T244,IF(Data!B2=Data!S245,Data!T245,IF(Data!B2=Data!S246,Data!T246,IF(Data!B2=Data!S247,Data!T247,IF(Data!B2=Data!S248,Data!T248,IF(Data!B2=Data!S249,Data!T249,IF(Data!B2=Data!S250,Data!T250,IF(Data!B2=Data!S251,Data!T251,IF(Data!B2=Data!S252,Data!T252,IF(Data!B2=Data!S253,Data!T253,""))))))))))))))))))))))))))))))))))))))))))))))))))</f>
        <v/>
      </c>
      <c r="AB1" s="29" t="str">
        <f ca="1">IF(Data!B2=Data!S254,Data!T254,IF(Data!B2=Data!S255,Data!T255,IF(Data!B2=Data!S256,Data!T256,IF(Data!B2=Data!S257,Data!T257,IF(Data!B2=Data!S258,Data!T258,IF(Data!B2=Data!S259,Data!T259,IF(Data!B2=Data!S260,Data!T260,IF(Data!B2=Data!S261,Data!T261,IF(Data!B2=Data!S262,Data!T262,IF(Data!B2=Data!S263,Data!T263,IF(Data!B2=Data!S264,Data!T264,IF(Data!B2=Data!S265,Data!T265,IF(Data!B2=Data!S266,Data!T266,IF(Data!B2=Data!S267,Data!T267,IF(Data!B2=Data!S268,Data!T268,IF(Data!B2=Data!S269,Data!T269,IF(Data!B2=Data!S270,Data!T270,IF(Data!B2=Data!S271,Data!T271,IF(Data!B2=Data!S272,Data!T272,IF(Data!B2=Data!S273,Data!T273,IF(Data!B2=Data!S274,Data!T274,IF(Data!B2=Data!S275,Data!T275,IF(Data!B2=Data!S276,Data!T276,IF(Data!B2=Data!S277,Data!T277,IF(Data!B2=Data!S278,Data!T278,IF(Data!B2=Data!S279,Data!T279,IF(Data!B2=Data!S280,Data!T280,IF(Data!B2=Data!S281,Data!T281,IF(Data!B2=Data!S282,Data!T282,IF(Data!B2=Data!S283,Data!T283,IF(Data!B2=Data!S284,Data!T284,IF(Data!B2=Data!S285,Data!T285,IF(Data!B2=Data!S286,Data!T286,IF(Data!B2=Data!S287,Data!T287,IF(Data!B2=Data!S288,Data!T288,IF(Data!B2=Data!S289,Data!T289,IF(Data!B2=Data!S290,Data!T290,IF(Data!B2=Data!S291,Data!T291,IF(Data!B2=Data!S292,Data!T292,IF(Data!B2=Data!S293,Data!T293,IF(Data!B2=Data!S294,Data!T294,IF(Data!B2=Data!S295,Data!T295,IF(Data!B2=Data!S296,Data!T296,IF(Data!B2=Data!S297,Data!T297,IF(Data!B2=Data!S298,Data!T298,IF(Data!B2=Data!S299,Data!T299,IF(Data!B2=Data!S300,Data!T300,IF(Data!B2=Data!S301,Data!T301,IF(Data!B2=Data!S302,Data!T302,IF(Data!B2=Data!S303,Data!T303,""))))))))))))))))))))))))))))))))))))))))))))))))))</f>
        <v/>
      </c>
      <c r="AC1" s="29" t="str">
        <f ca="1">IF(Data!B2=Data!S304,Data!T304,IF(Data!B2=Data!S305,Data!T305,IF(Data!B2=Data!S306,Data!T306,IF(Data!B2=Data!S307,Data!T307,IF(Data!B2=Data!S308,Data!T308,IF(Data!B2=Data!S309,Data!T309,IF(Data!B2=Data!S310,Data!T310,IF(Data!B2=Data!S311,Data!T311,IF(Data!B2=Data!S312,Data!T312,IF(Data!B2=Data!S313,Data!T313,IF(Data!B2=Data!S314,Data!T314,IF(Data!B2=Data!S315,Data!T315,IF(Data!B2=Data!S316,Data!T316,IF(Data!B2=Data!S317,Data!T317,IF(Data!B2=Data!S318,Data!T318,IF(Data!B2=Data!S319,Data!T319,IF(Data!B2=Data!S320,Data!T320,IF(Data!B2=Data!S321,Data!T321,IF(Data!B2=Data!S322,Data!T322,IF(Data!B2=Data!S323,Data!T323,IF(Data!B2=Data!S324,Data!T324,IF(Data!B2=Data!S325,Data!T325,IF(Data!B2=Data!S326,Data!T326,IF(Data!B2=Data!S327,Data!T327,IF(Data!B2=Data!S328,Data!T328,IF(Data!B2=Data!S329,Data!T329,IF(Data!B2=Data!S330,Data!T330,IF(Data!B2=Data!S331,Data!T331,IF(Data!B2=Data!S332,Data!T332,IF(Data!B2=Data!S333,Data!T333,IF(Data!B2=Data!S334,Data!T334,IF(Data!B2=Data!S335,Data!T335,IF(Data!B2=Data!S336,Data!T336,IF(Data!B2=Data!S337,Data!T337,IF(Data!B2=Data!S338,Data!T338,IF(Data!B2=Data!S339,Data!T339,IF(Data!B2=Data!S340,Data!T340,IF(Data!B2=Data!S341,Data!T341,IF(Data!B2=Data!S342,Data!T342,IF(Data!B2=Data!S343,Data!T343,IF(Data!B2=Data!S344,Data!T344,IF(Data!B2=Data!S345,Data!T345,IF(Data!B2=Data!S346,Data!T346,IF(Data!B2=Data!S347,Data!T347,IF(Data!B2=Data!S348,Data!T348,IF(Data!B2=Data!S349,Data!T349,IF(Data!B2=Data!S350,Data!T350,IF(Data!B2=Data!S351,Data!T351,IF(Data!B2=Data!S352,Data!T352,IF(Data!B2=Data!S353,Data!T353,IF(Data!B2=Data!S319,Data!T319,"")))))))))))))))))))))))))))))))))))))))))))))))))))</f>
        <v/>
      </c>
    </row>
    <row r="2" spans="1:29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12820T22021</v>
      </c>
      <c r="B2" t="str">
        <f ca="1">LEFT(A2,LEN(A2)-6)</f>
        <v>12820</v>
      </c>
      <c r="C2" t="str">
        <f ca="1">RIGHT(A2,4)</f>
        <v>2021</v>
      </c>
      <c r="D2" t="str">
        <f ca="1">LEFT(RIGHT(A2,6),2)</f>
        <v>T2</v>
      </c>
      <c r="E2">
        <v>1</v>
      </c>
      <c r="F2" s="30" t="str">
        <f>CatalogoCuentasFlujo!C7</f>
        <v>1.1</v>
      </c>
      <c r="G2" t="str">
        <f>EstadoFlujoEfectivo!A6 &amp;": "&amp; EstadoFlujoEfectivo!A7</f>
        <v>FLUJOS DE EFECTIVO DE LAS ACTIVIDADES DE OPERACIÓN: Cobros</v>
      </c>
      <c r="H2">
        <f>EstadoFlujoEfectivo!C7</f>
        <v>76</v>
      </c>
      <c r="I2">
        <f>EstadoFlujoEfectivo!D7</f>
        <v>141801.57999999999</v>
      </c>
      <c r="J2">
        <f>EstadoFlujoEfectivo!E7</f>
        <v>113749.75</v>
      </c>
      <c r="K2">
        <f>EstadoFlujoEfectivo!B57</f>
        <v>0</v>
      </c>
      <c r="L2">
        <f>EstadoFlujoEfectivo!B58</f>
        <v>0</v>
      </c>
      <c r="M2" t="str">
        <f>EstadoFlujoEfectivo!B59</f>
        <v>Elaborado por:</v>
      </c>
      <c r="O2" s="29" t="s">
        <v>128</v>
      </c>
      <c r="P2" s="29" t="str">
        <f ca="1">"01 de Marzo de "&amp;C2&amp;" al 30 de Abril de "&amp;C2</f>
        <v>01 de Marzo de 2021 al 30 de Abril de 2021</v>
      </c>
      <c r="Q2" s="29">
        <v>4</v>
      </c>
      <c r="S2" s="29" t="s">
        <v>145</v>
      </c>
      <c r="T2" s="29" t="s">
        <v>146</v>
      </c>
    </row>
    <row r="3" spans="1:29" x14ac:dyDescent="0.25">
      <c r="B3" t="str">
        <f ca="1">LEFT(A2,LEN(A2)-6)</f>
        <v>12820</v>
      </c>
      <c r="C3" t="str">
        <f ca="1">RIGHT(A2,4)</f>
        <v>2021</v>
      </c>
      <c r="D3" t="str">
        <f ca="1">LEFT(RIGHT(A2,6),2)</f>
        <v>T2</v>
      </c>
      <c r="E3">
        <v>2</v>
      </c>
      <c r="F3" s="30" t="str">
        <f>CatalogoCuentasFlujo!C8</f>
        <v>1.1.1</v>
      </c>
      <c r="G3" t="str">
        <f>EstadoFlujoEfectivo!A6 &amp;": "&amp; EstadoFlujoEfectivo!A7 &amp;": "&amp; EstadoFlujoEfectivo!B8</f>
        <v>FLUJOS DE EFECTIVO DE LAS ACTIVIDADES DE OPERACIÓN: Cobros: Cobros por impuestos</v>
      </c>
      <c r="H3">
        <f>EstadoFlujoEfectivo!C8</f>
        <v>0</v>
      </c>
      <c r="I3">
        <f>EstadoFlujoEfectivo!D8</f>
        <v>0</v>
      </c>
      <c r="J3">
        <f>EstadoFlujoEfectivo!E8</f>
        <v>0</v>
      </c>
      <c r="K3">
        <f>EstadoFlujoEfectivo!B57</f>
        <v>0</v>
      </c>
      <c r="L3">
        <f>EstadoFlujoEfectivo!B58</f>
        <v>0</v>
      </c>
      <c r="M3" t="str">
        <f>EstadoFlujoEfectivo!B59</f>
        <v>Elaborado por:</v>
      </c>
      <c r="O3" s="29" t="s">
        <v>129</v>
      </c>
      <c r="P3" s="29" t="str">
        <f ca="1">"01 de Mayo de "&amp;C2&amp;" al 30 de Junio de "&amp;C2</f>
        <v>01 de Mayo de 2021 al 30 de Junio de 2021</v>
      </c>
      <c r="Q3" s="29">
        <v>6</v>
      </c>
      <c r="S3" s="29" t="s">
        <v>147</v>
      </c>
      <c r="T3" s="29" t="s">
        <v>148</v>
      </c>
    </row>
    <row r="4" spans="1:29" x14ac:dyDescent="0.25">
      <c r="B4" t="str">
        <f ca="1">LEFT(A2,LEN(A2)-6)</f>
        <v>12820</v>
      </c>
      <c r="C4" t="str">
        <f ca="1">RIGHT(A2,4)</f>
        <v>2021</v>
      </c>
      <c r="D4" t="str">
        <f ca="1">LEFT(RIGHT(A2,6),2)</f>
        <v>T2</v>
      </c>
      <c r="E4">
        <v>3</v>
      </c>
      <c r="F4" s="30" t="str">
        <f>CatalogoCuentasFlujo!C9</f>
        <v>1.1.2</v>
      </c>
      <c r="G4" t="str">
        <f>EstadoFlujoEfectivo!A6 &amp;": "&amp; EstadoFlujoEfectivo!A7 &amp;": "&amp; EstadoFlujoEfectivo!B9</f>
        <v>FLUJOS DE EFECTIVO DE LAS ACTIVIDADES DE OPERACIÓN: Cobros: Cobros por contribuciones sociales</v>
      </c>
      <c r="H4">
        <f>EstadoFlujoEfectivo!C9</f>
        <v>0</v>
      </c>
      <c r="I4">
        <f>EstadoFlujoEfectivo!D9</f>
        <v>0</v>
      </c>
      <c r="J4">
        <f>EstadoFlujoEfectivo!E9</f>
        <v>0</v>
      </c>
      <c r="K4">
        <f>EstadoFlujoEfectivo!B57</f>
        <v>0</v>
      </c>
      <c r="L4">
        <f>EstadoFlujoEfectivo!B58</f>
        <v>0</v>
      </c>
      <c r="M4" t="str">
        <f>EstadoFlujoEfectivo!B59</f>
        <v>Elaborado por:</v>
      </c>
      <c r="O4" s="29" t="s">
        <v>130</v>
      </c>
      <c r="P4" s="29" t="str">
        <f ca="1">"01 de Julio de "&amp;C2&amp;" al 31 de Agosto de "&amp;C2</f>
        <v>01 de Julio de 2021 al 31 de Agosto de 2021</v>
      </c>
      <c r="Q4" s="29">
        <v>8</v>
      </c>
      <c r="S4" s="29" t="s">
        <v>149</v>
      </c>
      <c r="T4" s="29" t="s">
        <v>150</v>
      </c>
    </row>
    <row r="5" spans="1:29" x14ac:dyDescent="0.25">
      <c r="B5" t="str">
        <f ca="1">LEFT(A2,LEN(A2)-6)</f>
        <v>12820</v>
      </c>
      <c r="C5" t="str">
        <f ca="1">RIGHT(A2,4)</f>
        <v>2021</v>
      </c>
      <c r="D5" t="str">
        <f ca="1">LEFT(RIGHT(A2,6),2)</f>
        <v>T2</v>
      </c>
      <c r="E5">
        <v>4</v>
      </c>
      <c r="F5" s="30" t="str">
        <f>CatalogoCuentasFlujo!C10</f>
        <v>1.1.3</v>
      </c>
      <c r="G5" t="str">
        <f>EstadoFlujoEfectivo!A6 &amp;": "&amp; EstadoFlujoEfectivo!A7 &amp;": "&amp; EstadoFlujoEfectivo!B10</f>
        <v>FLUJOS DE EFECTIVO DE LAS ACTIVIDADES DE OPERACIÓN: Cobros: Cobros por multas, sanciones, remates y confiscaciones de origen no tributario</v>
      </c>
      <c r="H5">
        <f>EstadoFlujoEfectivo!C10</f>
        <v>0</v>
      </c>
      <c r="I5">
        <f>EstadoFlujoEfectivo!D10</f>
        <v>0</v>
      </c>
      <c r="J5">
        <f>EstadoFlujoEfectivo!E10</f>
        <v>0</v>
      </c>
      <c r="K5">
        <f>EstadoFlujoEfectivo!B57</f>
        <v>0</v>
      </c>
      <c r="L5">
        <f>EstadoFlujoEfectivo!B58</f>
        <v>0</v>
      </c>
      <c r="M5" t="str">
        <f>EstadoFlujoEfectivo!B59</f>
        <v>Elaborado por:</v>
      </c>
      <c r="O5" s="29" t="s">
        <v>131</v>
      </c>
      <c r="P5" s="29" t="str">
        <f ca="1">"01 de Setiembre de "&amp;C2&amp;" al 31 de Octubre de "&amp;C2</f>
        <v>01 de Setiembre de 2021 al 31 de Octubre de 2021</v>
      </c>
      <c r="Q5" s="29">
        <v>10</v>
      </c>
      <c r="S5" s="29" t="s">
        <v>151</v>
      </c>
      <c r="T5" s="29" t="s">
        <v>152</v>
      </c>
    </row>
    <row r="6" spans="1:29" x14ac:dyDescent="0.25">
      <c r="B6" t="str">
        <f ca="1">LEFT(A2,LEN(A2)-6)</f>
        <v>12820</v>
      </c>
      <c r="C6" t="str">
        <f ca="1">RIGHT(A2,4)</f>
        <v>2021</v>
      </c>
      <c r="D6" t="str">
        <f ca="1">LEFT(RIGHT(A2,6),2)</f>
        <v>T2</v>
      </c>
      <c r="E6">
        <v>5</v>
      </c>
      <c r="F6" s="30" t="str">
        <f>CatalogoCuentasFlujo!C11</f>
        <v>1.1.4</v>
      </c>
      <c r="G6" t="str">
        <f>EstadoFlujoEfectivo!A6 &amp;": "&amp; EstadoFlujoEfectivo!A7 &amp;": "&amp; EstadoFlujoEfectivo!B11</f>
        <v>FLUJOS DE EFECTIVO DE LAS ACTIVIDADES DE OPERACIÓN: Cobros: Cobros por ventas de inventarios, servicios y derechos administrativos</v>
      </c>
      <c r="H6">
        <f>EstadoFlujoEfectivo!C11</f>
        <v>0</v>
      </c>
      <c r="I6">
        <f>EstadoFlujoEfectivo!D11</f>
        <v>0</v>
      </c>
      <c r="J6">
        <f>EstadoFlujoEfectivo!E11</f>
        <v>0</v>
      </c>
      <c r="K6">
        <f>EstadoFlujoEfectivo!B57</f>
        <v>0</v>
      </c>
      <c r="L6">
        <f>EstadoFlujoEfectivo!B58</f>
        <v>0</v>
      </c>
      <c r="M6" t="str">
        <f>EstadoFlujoEfectivo!B59</f>
        <v>Elaborado por:</v>
      </c>
      <c r="O6" s="29" t="s">
        <v>132</v>
      </c>
      <c r="P6" s="29" t="str">
        <f ca="1">"01 de Noviembre de "&amp;C2&amp;" al 31 de Diciembre de "&amp;C2</f>
        <v>01 de Noviembre de 2021 al 31 de Diciembre de 2021</v>
      </c>
      <c r="Q6" s="29">
        <v>12</v>
      </c>
      <c r="S6" s="29" t="s">
        <v>153</v>
      </c>
      <c r="T6" s="29" t="s">
        <v>154</v>
      </c>
    </row>
    <row r="7" spans="1:29" x14ac:dyDescent="0.25">
      <c r="B7" t="str">
        <f ca="1">LEFT(A2,LEN(A2)-6)</f>
        <v>12820</v>
      </c>
      <c r="C7" t="str">
        <f ca="1">RIGHT(A2,4)</f>
        <v>2021</v>
      </c>
      <c r="D7" t="str">
        <f ca="1">LEFT(RIGHT(A2,6),2)</f>
        <v>T2</v>
      </c>
      <c r="E7">
        <v>6</v>
      </c>
      <c r="F7" s="30" t="str">
        <f>CatalogoCuentasFlujo!C12</f>
        <v>1.1.5</v>
      </c>
      <c r="G7" t="str">
        <f>EstadoFlujoEfectivo!A6 &amp;": "&amp; EstadoFlujoEfectivo!A7 &amp;": "&amp; EstadoFlujoEfectivo!B12</f>
        <v>FLUJOS DE EFECTIVO DE LAS ACTIVIDADES DE OPERACIÓN: Cobros: Cobros por ingresos de la propiedad</v>
      </c>
      <c r="H7">
        <f>EstadoFlujoEfectivo!C12</f>
        <v>0</v>
      </c>
      <c r="I7">
        <f>EstadoFlujoEfectivo!D12</f>
        <v>0</v>
      </c>
      <c r="J7">
        <f>EstadoFlujoEfectivo!E12</f>
        <v>0</v>
      </c>
      <c r="K7">
        <f>EstadoFlujoEfectivo!B57</f>
        <v>0</v>
      </c>
      <c r="L7">
        <f>EstadoFlujoEfectivo!B58</f>
        <v>0</v>
      </c>
      <c r="M7" t="str">
        <f>EstadoFlujoEfectivo!B59</f>
        <v>Elaborado por:</v>
      </c>
      <c r="O7" s="29" t="s">
        <v>133</v>
      </c>
      <c r="P7" s="29" t="str">
        <f ca="1">"01 de Enero de "&amp;C2&amp;" al 31 de Marzo de "&amp;C2</f>
        <v>01 de Enero de 2021 al 31 de Marzo de 2021</v>
      </c>
      <c r="Q7" s="29">
        <v>3</v>
      </c>
      <c r="S7" s="29" t="s">
        <v>155</v>
      </c>
      <c r="T7" s="29" t="s">
        <v>156</v>
      </c>
    </row>
    <row r="8" spans="1:29" x14ac:dyDescent="0.25">
      <c r="B8" t="str">
        <f ca="1">LEFT(A2,LEN(A2)-6)</f>
        <v>12820</v>
      </c>
      <c r="C8" t="str">
        <f ca="1">RIGHT(A2,4)</f>
        <v>2021</v>
      </c>
      <c r="D8" t="str">
        <f ca="1">LEFT(RIGHT(A2,6),2)</f>
        <v>T2</v>
      </c>
      <c r="E8">
        <v>7</v>
      </c>
      <c r="F8" s="30" t="str">
        <f>CatalogoCuentasFlujo!C13</f>
        <v>1.1.6</v>
      </c>
      <c r="G8" t="str">
        <f>EstadoFlujoEfectivo!A6 &amp;": "&amp; EstadoFlujoEfectivo!A7 &amp;": "&amp; EstadoFlujoEfectivo!B13</f>
        <v xml:space="preserve">FLUJOS DE EFECTIVO DE LAS ACTIVIDADES DE OPERACIÓN: Cobros: Cobros por transferencias </v>
      </c>
      <c r="H8">
        <f>EstadoFlujoEfectivo!C13</f>
        <v>0</v>
      </c>
      <c r="I8">
        <f>EstadoFlujoEfectivo!D13</f>
        <v>141801.57999999999</v>
      </c>
      <c r="J8">
        <f>EstadoFlujoEfectivo!E13</f>
        <v>99999.99</v>
      </c>
      <c r="K8">
        <f>EstadoFlujoEfectivo!B57</f>
        <v>0</v>
      </c>
      <c r="L8">
        <f>EstadoFlujoEfectivo!B58</f>
        <v>0</v>
      </c>
      <c r="M8" t="str">
        <f>EstadoFlujoEfectivo!B59</f>
        <v>Elaborado por:</v>
      </c>
      <c r="O8" s="29" t="s">
        <v>134</v>
      </c>
      <c r="P8" s="29" t="str">
        <f ca="1">"01 de Enero de "&amp;C2&amp;" al 30 de Junio de "&amp;C2</f>
        <v>01 de Enero de 2021 al 30 de Junio de 2021</v>
      </c>
      <c r="Q8" s="29">
        <v>6</v>
      </c>
      <c r="S8" s="29" t="s">
        <v>157</v>
      </c>
      <c r="T8" s="29" t="s">
        <v>158</v>
      </c>
    </row>
    <row r="9" spans="1:29" x14ac:dyDescent="0.25">
      <c r="B9" t="str">
        <f ca="1">LEFT(A2,LEN(A2)-6)</f>
        <v>12820</v>
      </c>
      <c r="C9" t="str">
        <f ca="1">RIGHT(A2,4)</f>
        <v>2021</v>
      </c>
      <c r="D9" t="str">
        <f ca="1">LEFT(RIGHT(A2,6),2)</f>
        <v>T2</v>
      </c>
      <c r="E9">
        <v>8</v>
      </c>
      <c r="F9" s="30" t="str">
        <f>CatalogoCuentasFlujo!C14</f>
        <v>1.1.7</v>
      </c>
      <c r="G9" t="str">
        <f>EstadoFlujoEfectivo!A6 &amp;": "&amp; EstadoFlujoEfectivo!A7 &amp;": "&amp; EstadoFlujoEfectivo!B14</f>
        <v>FLUJOS DE EFECTIVO DE LAS ACTIVIDADES DE OPERACIÓN: Cobros: Cobros por concesiones</v>
      </c>
      <c r="H9">
        <f>EstadoFlujoEfectivo!C14</f>
        <v>0</v>
      </c>
      <c r="I9">
        <f>EstadoFlujoEfectivo!D14</f>
        <v>0</v>
      </c>
      <c r="J9">
        <f>EstadoFlujoEfectivo!E14</f>
        <v>0</v>
      </c>
      <c r="K9">
        <f>EstadoFlujoEfectivo!B57</f>
        <v>0</v>
      </c>
      <c r="L9">
        <f>EstadoFlujoEfectivo!B58</f>
        <v>0</v>
      </c>
      <c r="M9" t="str">
        <f>EstadoFlujoEfectivo!B59</f>
        <v>Elaborado por:</v>
      </c>
      <c r="O9" s="29" t="s">
        <v>135</v>
      </c>
      <c r="P9" s="29" t="str">
        <f ca="1">"01 de Enero de "&amp;C2&amp;" al 30 de Setiembre de "&amp;C2</f>
        <v>01 de Enero de 2021 al 30 de Setiembre de 2021</v>
      </c>
      <c r="Q9" s="29">
        <v>9</v>
      </c>
      <c r="S9" s="29" t="s">
        <v>159</v>
      </c>
      <c r="T9" s="29" t="s">
        <v>160</v>
      </c>
    </row>
    <row r="10" spans="1:29" x14ac:dyDescent="0.25">
      <c r="B10" t="str">
        <f ca="1">LEFT(A2,LEN(A2)-6)</f>
        <v>12820</v>
      </c>
      <c r="C10" t="str">
        <f ca="1">RIGHT(A2,4)</f>
        <v>2021</v>
      </c>
      <c r="D10" t="str">
        <f ca="1">LEFT(RIGHT(A2,6),2)</f>
        <v>T2</v>
      </c>
      <c r="E10">
        <v>9</v>
      </c>
      <c r="F10" s="30" t="str">
        <f>CatalogoCuentasFlujo!C15</f>
        <v>1.1.8</v>
      </c>
      <c r="G10" t="str">
        <f>EstadoFlujoEfectivo!A6 &amp;": "&amp; EstadoFlujoEfectivo!A7 &amp;": "&amp; EstadoFlujoEfectivo!B15</f>
        <v>FLUJOS DE EFECTIVO DE LAS ACTIVIDADES DE OPERACIÓN: Cobros: Otros cobros por actividades de operación</v>
      </c>
      <c r="H10">
        <f>EstadoFlujoEfectivo!C15</f>
        <v>0</v>
      </c>
      <c r="I10">
        <f>EstadoFlujoEfectivo!D15</f>
        <v>0</v>
      </c>
      <c r="J10">
        <f>EstadoFlujoEfectivo!E15</f>
        <v>13749.76</v>
      </c>
      <c r="K10">
        <f>EstadoFlujoEfectivo!B57</f>
        <v>0</v>
      </c>
      <c r="L10">
        <f>EstadoFlujoEfectivo!B58</f>
        <v>0</v>
      </c>
      <c r="M10" t="str">
        <f>EstadoFlujoEfectivo!B59</f>
        <v>Elaborado por:</v>
      </c>
      <c r="O10" s="29" t="s">
        <v>136</v>
      </c>
      <c r="P10" s="29" t="str">
        <f ca="1">"01 de Enero de "&amp;C2&amp;" al 31 de Diciembre de "&amp;C2</f>
        <v>01 de Enero de 2021 al 31 de Diciembre de 2021</v>
      </c>
      <c r="Q10" s="29">
        <v>12</v>
      </c>
      <c r="S10" s="29" t="s">
        <v>161</v>
      </c>
      <c r="T10" s="29" t="s">
        <v>162</v>
      </c>
    </row>
    <row r="11" spans="1:29" x14ac:dyDescent="0.25">
      <c r="B11" t="str">
        <f ca="1">LEFT(A2,LEN(A2)-6)</f>
        <v>12820</v>
      </c>
      <c r="C11" t="str">
        <f ca="1">RIGHT(A2,4)</f>
        <v>2021</v>
      </c>
      <c r="D11" t="str">
        <f ca="1">LEFT(RIGHT(A2,6),2)</f>
        <v>T2</v>
      </c>
      <c r="E11">
        <v>10</v>
      </c>
      <c r="F11" s="30" t="str">
        <f>CatalogoCuentasFlujo!C16</f>
        <v>1.2</v>
      </c>
      <c r="G11" t="str">
        <f>EstadoFlujoEfectivo!A6 &amp;": "&amp; EstadoFlujoEfectivo!A16</f>
        <v>FLUJOS DE EFECTIVO DE LAS ACTIVIDADES DE OPERACIÓN: Pagos</v>
      </c>
      <c r="H11">
        <f>EstadoFlujoEfectivo!C16</f>
        <v>77</v>
      </c>
      <c r="I11">
        <f>EstadoFlujoEfectivo!D16</f>
        <v>407654.01</v>
      </c>
      <c r="J11">
        <f>EstadoFlujoEfectivo!E16</f>
        <v>175990.76</v>
      </c>
      <c r="K11">
        <f>EstadoFlujoEfectivo!B57</f>
        <v>0</v>
      </c>
      <c r="L11">
        <f>EstadoFlujoEfectivo!B58</f>
        <v>0</v>
      </c>
      <c r="M11" t="str">
        <f>EstadoFlujoEfectivo!B59</f>
        <v>Elaborado por:</v>
      </c>
      <c r="O11" s="29" t="s">
        <v>137</v>
      </c>
      <c r="P11" s="29" t="str">
        <f ca="1">"01 de Enero de "&amp;C2&amp;" al 30 de Abril de "&amp;C2</f>
        <v>01 de Enero de 2021 al 30 de Abril de 2021</v>
      </c>
      <c r="Q11" s="29">
        <v>4</v>
      </c>
      <c r="S11" s="29" t="s">
        <v>163</v>
      </c>
      <c r="T11" s="29" t="s">
        <v>164</v>
      </c>
    </row>
    <row r="12" spans="1:29" x14ac:dyDescent="0.25">
      <c r="B12" t="str">
        <f ca="1">LEFT(A2,LEN(A2)-6)</f>
        <v>12820</v>
      </c>
      <c r="C12" t="str">
        <f ca="1">RIGHT(A2,4)</f>
        <v>2021</v>
      </c>
      <c r="D12" t="str">
        <f ca="1">LEFT(RIGHT(A2,6),2)</f>
        <v>T2</v>
      </c>
      <c r="E12">
        <v>11</v>
      </c>
      <c r="F12" s="30" t="str">
        <f>CatalogoCuentasFlujo!C17</f>
        <v>1.2.1</v>
      </c>
      <c r="G12" t="str">
        <f>EstadoFlujoEfectivo!A6 &amp;": "&amp; EstadoFlujoEfectivo!A16 &amp;": "&amp; EstadoFlujoEfectivo!B17</f>
        <v>FLUJOS DE EFECTIVO DE LAS ACTIVIDADES DE OPERACIÓN: Pagos: Pagos por beneficios al personal</v>
      </c>
      <c r="H12">
        <f>EstadoFlujoEfectivo!C17</f>
        <v>0</v>
      </c>
      <c r="I12">
        <f>EstadoFlujoEfectivo!D17</f>
        <v>0</v>
      </c>
      <c r="J12">
        <f>EstadoFlujoEfectivo!E17</f>
        <v>0</v>
      </c>
      <c r="K12">
        <f>EstadoFlujoEfectivo!B57</f>
        <v>0</v>
      </c>
      <c r="L12">
        <f>EstadoFlujoEfectivo!B58</f>
        <v>0</v>
      </c>
      <c r="M12" t="str">
        <f>EstadoFlujoEfectivo!B59</f>
        <v>Elaborado por:</v>
      </c>
      <c r="O12" s="29" t="s">
        <v>138</v>
      </c>
      <c r="P12" s="29" t="str">
        <f ca="1">"01 de Mayo de "&amp;C2&amp;" al 31 de Agosto de "&amp;C2</f>
        <v>01 de Mayo de 2021 al 31 de Agosto de 2021</v>
      </c>
      <c r="Q12" s="29">
        <v>8</v>
      </c>
      <c r="S12" s="29" t="s">
        <v>165</v>
      </c>
      <c r="T12" s="29" t="s">
        <v>166</v>
      </c>
    </row>
    <row r="13" spans="1:29" x14ac:dyDescent="0.25">
      <c r="B13" t="str">
        <f ca="1">LEFT(A2,LEN(A2)-6)</f>
        <v>12820</v>
      </c>
      <c r="C13" t="str">
        <f ca="1">RIGHT(A2,4)</f>
        <v>2021</v>
      </c>
      <c r="D13" t="str">
        <f ca="1">LEFT(RIGHT(A2,6),2)</f>
        <v>T2</v>
      </c>
      <c r="E13">
        <v>12</v>
      </c>
      <c r="F13" s="30" t="str">
        <f>CatalogoCuentasFlujo!C18</f>
        <v>1.2.2</v>
      </c>
      <c r="G13" t="str">
        <f>EstadoFlujoEfectivo!A6 &amp;": "&amp; EstadoFlujoEfectivo!A16 &amp;": "&amp; EstadoFlujoEfectivo!B18</f>
        <v>FLUJOS DE EFECTIVO DE LAS ACTIVIDADES DE OPERACIÓN: Pagos: Pagos por servicios y adquisiciones de inventarios (incluye anticipos)</v>
      </c>
      <c r="H13">
        <f>EstadoFlujoEfectivo!C18</f>
        <v>0</v>
      </c>
      <c r="I13">
        <f>EstadoFlujoEfectivo!D18</f>
        <v>137671.67999999999</v>
      </c>
      <c r="J13">
        <f>EstadoFlujoEfectivo!E18</f>
        <v>168805</v>
      </c>
      <c r="K13">
        <f>EstadoFlujoEfectivo!B57</f>
        <v>0</v>
      </c>
      <c r="L13">
        <f>EstadoFlujoEfectivo!B58</f>
        <v>0</v>
      </c>
      <c r="M13" t="str">
        <f>EstadoFlujoEfectivo!B59</f>
        <v>Elaborado por:</v>
      </c>
      <c r="O13" s="29" t="s">
        <v>139</v>
      </c>
      <c r="P13" s="29" t="str">
        <f ca="1">"01 de Setiembre de "&amp;C2&amp;" al 31 de Diciembre de "&amp;C2</f>
        <v>01 de Setiembre de 2021 al 31 de Diciembre de 2021</v>
      </c>
      <c r="Q13" s="29">
        <v>12</v>
      </c>
      <c r="S13" s="29" t="s">
        <v>167</v>
      </c>
      <c r="T13" s="29" t="s">
        <v>168</v>
      </c>
    </row>
    <row r="14" spans="1:29" x14ac:dyDescent="0.25">
      <c r="B14" t="str">
        <f ca="1">LEFT(A2,LEN(A2)-6)</f>
        <v>12820</v>
      </c>
      <c r="C14" t="str">
        <f ca="1">RIGHT(A2,4)</f>
        <v>2021</v>
      </c>
      <c r="D14" t="str">
        <f ca="1">LEFT(RIGHT(A2,6),2)</f>
        <v>T2</v>
      </c>
      <c r="E14">
        <v>13</v>
      </c>
      <c r="F14" s="30" t="str">
        <f>CatalogoCuentasFlujo!C19</f>
        <v>1.2.3</v>
      </c>
      <c r="G14" t="str">
        <f>EstadoFlujoEfectivo!A6 &amp;": "&amp; EstadoFlujoEfectivo!A16 &amp;": "&amp; EstadoFlujoEfectivo!B19</f>
        <v>FLUJOS DE EFECTIVO DE LAS ACTIVIDADES DE OPERACIÓN: Pagos: Pagos por prestaciones de la seguridad social</v>
      </c>
      <c r="H14">
        <f>EstadoFlujoEfectivo!C19</f>
        <v>0</v>
      </c>
      <c r="I14">
        <f>EstadoFlujoEfectivo!D19</f>
        <v>0</v>
      </c>
      <c r="J14">
        <f>EstadoFlujoEfectivo!E19</f>
        <v>0</v>
      </c>
      <c r="K14">
        <f>EstadoFlujoEfectivo!B57</f>
        <v>0</v>
      </c>
      <c r="L14">
        <f>EstadoFlujoEfectivo!B58</f>
        <v>0</v>
      </c>
      <c r="M14" t="str">
        <f>EstadoFlujoEfectivo!B59</f>
        <v>Elaborado por:</v>
      </c>
      <c r="O14" s="29" t="s">
        <v>140</v>
      </c>
      <c r="P14" s="29" t="str">
        <f ca="1">"01 de Enero de "&amp;C2&amp;" al 30 de Junio de "&amp;C2</f>
        <v>01 de Enero de 2021 al 30 de Junio de 2021</v>
      </c>
      <c r="Q14" s="29">
        <v>6</v>
      </c>
      <c r="S14" s="29" t="s">
        <v>169</v>
      </c>
      <c r="T14" s="29" t="s">
        <v>170</v>
      </c>
    </row>
    <row r="15" spans="1:29" x14ac:dyDescent="0.25">
      <c r="B15" t="str">
        <f ca="1">LEFT(A2,LEN(A2)-6)</f>
        <v>12820</v>
      </c>
      <c r="C15" t="str">
        <f ca="1">RIGHT(A2,4)</f>
        <v>2021</v>
      </c>
      <c r="D15" t="str">
        <f ca="1">LEFT(RIGHT(A2,6),2)</f>
        <v>T2</v>
      </c>
      <c r="E15">
        <v>14</v>
      </c>
      <c r="F15" s="30" t="str">
        <f>CatalogoCuentasFlujo!C20</f>
        <v>1.2.4</v>
      </c>
      <c r="G15" t="str">
        <f>EstadoFlujoEfectivo!A6 &amp;": "&amp; EstadoFlujoEfectivo!A16 &amp;": "&amp; EstadoFlujoEfectivo!B20</f>
        <v xml:space="preserve">FLUJOS DE EFECTIVO DE LAS ACTIVIDADES DE OPERACIÓN: Pagos: Pagos por otras transferencias </v>
      </c>
      <c r="H15">
        <f>EstadoFlujoEfectivo!C20</f>
        <v>0</v>
      </c>
      <c r="I15">
        <f>EstadoFlujoEfectivo!D20</f>
        <v>267443.38</v>
      </c>
      <c r="J15">
        <f>EstadoFlujoEfectivo!E20</f>
        <v>0</v>
      </c>
      <c r="K15">
        <f>EstadoFlujoEfectivo!B57</f>
        <v>0</v>
      </c>
      <c r="L15">
        <f>EstadoFlujoEfectivo!B58</f>
        <v>0</v>
      </c>
      <c r="M15" t="str">
        <f>EstadoFlujoEfectivo!B59</f>
        <v>Elaborado por:</v>
      </c>
      <c r="O15" s="29" t="s">
        <v>141</v>
      </c>
      <c r="P15" s="29" t="str">
        <f ca="1">"01 de Julio de "&amp;C2&amp;" al 31 de Diciembre de "&amp;C2</f>
        <v>01 de Julio de 2021 al 31 de Diciembre de 2021</v>
      </c>
      <c r="Q15" s="29">
        <v>12</v>
      </c>
      <c r="S15" s="29" t="s">
        <v>171</v>
      </c>
      <c r="T15" s="29" t="s">
        <v>172</v>
      </c>
    </row>
    <row r="16" spans="1:29" x14ac:dyDescent="0.25">
      <c r="B16" t="str">
        <f ca="1">LEFT(A2,LEN(A2)-6)</f>
        <v>12820</v>
      </c>
      <c r="C16" t="str">
        <f ca="1">RIGHT(A2,4)</f>
        <v>2021</v>
      </c>
      <c r="D16" t="str">
        <f ca="1">LEFT(RIGHT(A2,6),2)</f>
        <v>T2</v>
      </c>
      <c r="E16">
        <v>15</v>
      </c>
      <c r="F16" s="30" t="str">
        <f>CatalogoCuentasFlujo!C21</f>
        <v>1.2.5</v>
      </c>
      <c r="G16" t="str">
        <f>EstadoFlujoEfectivo!A6 &amp;": "&amp; EstadoFlujoEfectivo!A16 &amp;": "&amp; EstadoFlujoEfectivo!B21</f>
        <v>FLUJOS DE EFECTIVO DE LAS ACTIVIDADES DE OPERACIÓN: Pagos: Otros pagos por actividades de operación</v>
      </c>
      <c r="H16">
        <f>EstadoFlujoEfectivo!C21</f>
        <v>0</v>
      </c>
      <c r="I16">
        <f>EstadoFlujoEfectivo!D21</f>
        <v>2538.9499999999998</v>
      </c>
      <c r="J16">
        <f>EstadoFlujoEfectivo!E21</f>
        <v>7185.76</v>
      </c>
      <c r="K16">
        <f>EstadoFlujoEfectivo!B57</f>
        <v>0</v>
      </c>
      <c r="L16">
        <f>EstadoFlujoEfectivo!B58</f>
        <v>0</v>
      </c>
      <c r="M16" t="str">
        <f>EstadoFlujoEfectivo!B59</f>
        <v>Elaborado por:</v>
      </c>
      <c r="O16" s="29" t="s">
        <v>142</v>
      </c>
      <c r="P16" s="29" t="str">
        <f ca="1">"01 de Enero de "&amp;C2&amp;" al 31 de Diciembre de " &amp; C2</f>
        <v>01 de Enero de 2021 al 31 de Diciembre de 2021</v>
      </c>
      <c r="Q16" s="29">
        <v>12</v>
      </c>
      <c r="S16" s="29" t="s">
        <v>173</v>
      </c>
      <c r="T16" s="29" t="s">
        <v>174</v>
      </c>
    </row>
    <row r="17" spans="2:20" x14ac:dyDescent="0.25">
      <c r="B17" t="str">
        <f ca="1">LEFT(A2,LEN(A2)-6)</f>
        <v>12820</v>
      </c>
      <c r="C17" t="str">
        <f ca="1">RIGHT(A2,4)</f>
        <v>2021</v>
      </c>
      <c r="D17" t="str">
        <f ca="1">LEFT(RIGHT(A2,6),2)</f>
        <v>T2</v>
      </c>
      <c r="E17">
        <v>16</v>
      </c>
      <c r="F17" s="30"/>
      <c r="G17" t="str">
        <f>EstadoFlujoEfectivo!A6 &amp;": "&amp; EstadoFlujoEfectivo!A22</f>
        <v>FLUJOS DE EFECTIVO DE LAS ACTIVIDADES DE OPERACIÓN: Flujos netos de efectivo por actividades de operación</v>
      </c>
      <c r="H17">
        <f>EstadoFlujoEfectivo!C22</f>
        <v>0</v>
      </c>
      <c r="I17">
        <f>EstadoFlujoEfectivo!D22</f>
        <v>-265852.43000000005</v>
      </c>
      <c r="J17">
        <f>EstadoFlujoEfectivo!E22</f>
        <v>-62241.010000000009</v>
      </c>
      <c r="K17">
        <f>EstadoFlujoEfectivo!B57</f>
        <v>0</v>
      </c>
      <c r="L17">
        <f>EstadoFlujoEfectivo!B58</f>
        <v>0</v>
      </c>
      <c r="M17" t="str">
        <f>EstadoFlujoEfectivo!B59</f>
        <v>Elaborado por:</v>
      </c>
      <c r="S17" s="29" t="s">
        <v>175</v>
      </c>
      <c r="T17" s="29" t="s">
        <v>176</v>
      </c>
    </row>
    <row r="18" spans="2:20" x14ac:dyDescent="0.25">
      <c r="B18" t="str">
        <f ca="1">LEFT(A2,LEN(A2)-6)</f>
        <v>12820</v>
      </c>
      <c r="C18" t="str">
        <f ca="1">RIGHT(A2,4)</f>
        <v>2021</v>
      </c>
      <c r="D18" t="str">
        <f ca="1">LEFT(RIGHT(A2,6),2)</f>
        <v>T2</v>
      </c>
      <c r="E18">
        <v>17</v>
      </c>
      <c r="F18" s="30" t="str">
        <f>CatalogoCuentasFlujo!C25</f>
        <v>2.1</v>
      </c>
      <c r="G18" t="str">
        <f>EstadoFlujoEfectivo!A24 &amp;": "&amp; EstadoFlujoEfectivo!A25</f>
        <v>FLUJOS DE EFECTIVO DE LAS ACTIVIDADES DE INVERSIÓN: Cobros</v>
      </c>
      <c r="H18">
        <f>EstadoFlujoEfectivo!C25</f>
        <v>78</v>
      </c>
      <c r="I18">
        <f>EstadoFlujoEfectivo!D25</f>
        <v>0</v>
      </c>
      <c r="J18">
        <f>EstadoFlujoEfectivo!E25</f>
        <v>0</v>
      </c>
      <c r="K18">
        <f>EstadoFlujoEfectivo!B57</f>
        <v>0</v>
      </c>
      <c r="L18">
        <f>EstadoFlujoEfectivo!B58</f>
        <v>0</v>
      </c>
      <c r="M18" t="str">
        <f>EstadoFlujoEfectivo!B59</f>
        <v>Elaborado por:</v>
      </c>
      <c r="S18" s="29" t="s">
        <v>177</v>
      </c>
      <c r="T18" s="29" t="s">
        <v>178</v>
      </c>
    </row>
    <row r="19" spans="2:20" x14ac:dyDescent="0.25">
      <c r="B19" t="str">
        <f ca="1">LEFT(A2,LEN(A2)-6)</f>
        <v>12820</v>
      </c>
      <c r="C19" t="str">
        <f ca="1">RIGHT(A2,4)</f>
        <v>2021</v>
      </c>
      <c r="D19" t="str">
        <f ca="1">LEFT(RIGHT(A2,6),2)</f>
        <v>T2</v>
      </c>
      <c r="E19">
        <v>18</v>
      </c>
      <c r="F19" s="30" t="str">
        <f>CatalogoCuentasFlujo!C26</f>
        <v>2.1.1</v>
      </c>
      <c r="G19" t="str">
        <f>EstadoFlujoEfectivo!A24 &amp;": "&amp; EstadoFlujoEfectivo!A25 &amp;": "&amp; EstadoFlujoEfectivo!B26</f>
        <v>FLUJOS DE EFECTIVO DE LAS ACTIVIDADES DE INVERSIÓN: Cobros: Cobros por ventas de bienes distintos de inventarios</v>
      </c>
      <c r="H19">
        <f>EstadoFlujoEfectivo!C26</f>
        <v>0</v>
      </c>
      <c r="I19">
        <f>EstadoFlujoEfectivo!D26</f>
        <v>0</v>
      </c>
      <c r="J19">
        <f>EstadoFlujoEfectivo!E26</f>
        <v>0</v>
      </c>
      <c r="K19">
        <f>EstadoFlujoEfectivo!B57</f>
        <v>0</v>
      </c>
      <c r="L19">
        <f>EstadoFlujoEfectivo!B58</f>
        <v>0</v>
      </c>
      <c r="M19" t="str">
        <f>EstadoFlujoEfectivo!B59</f>
        <v>Elaborado por:</v>
      </c>
      <c r="S19" s="29" t="s">
        <v>179</v>
      </c>
      <c r="T19" s="29" t="s">
        <v>180</v>
      </c>
    </row>
    <row r="20" spans="2:20" x14ac:dyDescent="0.25">
      <c r="B20" t="str">
        <f ca="1">LEFT(A2,LEN(A2)-6)</f>
        <v>12820</v>
      </c>
      <c r="C20" t="str">
        <f ca="1">RIGHT(A2,4)</f>
        <v>2021</v>
      </c>
      <c r="D20" t="str">
        <f ca="1">LEFT(RIGHT(A2,6),2)</f>
        <v>T2</v>
      </c>
      <c r="E20">
        <v>19</v>
      </c>
      <c r="F20" s="30" t="str">
        <f>CatalogoCuentasFlujo!C27</f>
        <v>2.1.2</v>
      </c>
      <c r="G20" t="str">
        <f>EstadoFlujoEfectivo!A24 &amp;": "&amp; EstadoFlujoEfectivo!A25 &amp;": "&amp; EstadoFlujoEfectivo!B27</f>
        <v>FLUJOS DE EFECTIVO DE LAS ACTIVIDADES DE INVERSIÓN: Cobros: Cobros por ventas y reembolso de inversiones patrimoniales</v>
      </c>
      <c r="H20">
        <f>EstadoFlujoEfectivo!C27</f>
        <v>0</v>
      </c>
      <c r="I20">
        <f>EstadoFlujoEfectivo!D27</f>
        <v>0</v>
      </c>
      <c r="J20">
        <f>EstadoFlujoEfectivo!E27</f>
        <v>0</v>
      </c>
      <c r="K20">
        <f>EstadoFlujoEfectivo!B57</f>
        <v>0</v>
      </c>
      <c r="L20">
        <f>EstadoFlujoEfectivo!B58</f>
        <v>0</v>
      </c>
      <c r="M20" t="str">
        <f>EstadoFlujoEfectivo!B59</f>
        <v>Elaborado por:</v>
      </c>
      <c r="S20" s="29" t="s">
        <v>181</v>
      </c>
      <c r="T20" s="29" t="s">
        <v>182</v>
      </c>
    </row>
    <row r="21" spans="2:20" x14ac:dyDescent="0.25">
      <c r="B21" t="str">
        <f ca="1">LEFT(A2,LEN(A2)-6)</f>
        <v>12820</v>
      </c>
      <c r="C21" t="str">
        <f ca="1">RIGHT(A2,4)</f>
        <v>2021</v>
      </c>
      <c r="D21" t="str">
        <f ca="1">LEFT(RIGHT(A2,6),2)</f>
        <v>T2</v>
      </c>
      <c r="E21">
        <v>20</v>
      </c>
      <c r="F21" s="30" t="str">
        <f>CatalogoCuentasFlujo!C28</f>
        <v>2.1.3</v>
      </c>
      <c r="G21" t="str">
        <f>EstadoFlujoEfectivo!A24 &amp;": "&amp; EstadoFlujoEfectivo!A25 &amp;": "&amp; EstadoFlujoEfectivo!B28</f>
        <v>FLUJOS DE EFECTIVO DE LAS ACTIVIDADES DE INVERSIÓN: Cobros: Cobros por ventas y reembolso de inversiones en otros instrumentos financieros</v>
      </c>
      <c r="H21">
        <f>EstadoFlujoEfectivo!C28</f>
        <v>0</v>
      </c>
      <c r="I21">
        <f>EstadoFlujoEfectivo!D28</f>
        <v>0</v>
      </c>
      <c r="J21">
        <f>EstadoFlujoEfectivo!E28</f>
        <v>0</v>
      </c>
      <c r="K21">
        <f>EstadoFlujoEfectivo!B57</f>
        <v>0</v>
      </c>
      <c r="L21">
        <f>EstadoFlujoEfectivo!B58</f>
        <v>0</v>
      </c>
      <c r="M21" t="str">
        <f>EstadoFlujoEfectivo!B59</f>
        <v>Elaborado por:</v>
      </c>
      <c r="S21" s="29" t="s">
        <v>183</v>
      </c>
      <c r="T21" s="29" t="s">
        <v>184</v>
      </c>
    </row>
    <row r="22" spans="2:20" x14ac:dyDescent="0.25">
      <c r="B22" t="str">
        <f ca="1">LEFT(A2,LEN(A2)-6)</f>
        <v>12820</v>
      </c>
      <c r="C22" t="str">
        <f ca="1">RIGHT(A2,4)</f>
        <v>2021</v>
      </c>
      <c r="D22" t="str">
        <f ca="1">LEFT(RIGHT(A2,6),2)</f>
        <v>T2</v>
      </c>
      <c r="E22">
        <v>21</v>
      </c>
      <c r="F22" s="30" t="str">
        <f>CatalogoCuentasFlujo!C29</f>
        <v>2.1.4</v>
      </c>
      <c r="G22" t="str">
        <f>EstadoFlujoEfectivo!A24 &amp;": "&amp; EstadoFlujoEfectivo!A25 &amp;": "&amp; EstadoFlujoEfectivo!B29</f>
        <v>FLUJOS DE EFECTIVO DE LAS ACTIVIDADES DE INVERSIÓN: Cobros: Cobros por reembolsos de préstamos</v>
      </c>
      <c r="H22">
        <f>EstadoFlujoEfectivo!C29</f>
        <v>0</v>
      </c>
      <c r="I22">
        <f>EstadoFlujoEfectivo!D29</f>
        <v>0</v>
      </c>
      <c r="J22">
        <f>EstadoFlujoEfectivo!E29</f>
        <v>0</v>
      </c>
      <c r="K22">
        <f>EstadoFlujoEfectivo!B57</f>
        <v>0</v>
      </c>
      <c r="L22">
        <f>EstadoFlujoEfectivo!B58</f>
        <v>0</v>
      </c>
      <c r="M22" t="str">
        <f>EstadoFlujoEfectivo!B59</f>
        <v>Elaborado por:</v>
      </c>
      <c r="S22" s="29" t="s">
        <v>185</v>
      </c>
      <c r="T22" s="29" t="s">
        <v>186</v>
      </c>
    </row>
    <row r="23" spans="2:20" x14ac:dyDescent="0.25">
      <c r="B23" t="str">
        <f ca="1">LEFT(A2,LEN(A2)-6)</f>
        <v>12820</v>
      </c>
      <c r="C23" t="str">
        <f ca="1">RIGHT(A2,4)</f>
        <v>2021</v>
      </c>
      <c r="D23" t="str">
        <f ca="1">LEFT(RIGHT(A2,6),2)</f>
        <v>T2</v>
      </c>
      <c r="E23">
        <v>22</v>
      </c>
      <c r="F23" s="30" t="str">
        <f>CatalogoCuentasFlujo!C30</f>
        <v>2.1.5</v>
      </c>
      <c r="G23" t="str">
        <f>EstadoFlujoEfectivo!A24 &amp;": "&amp; EstadoFlujoEfectivo!A25 &amp;": "&amp; EstadoFlujoEfectivo!B30</f>
        <v>FLUJOS DE EFECTIVO DE LAS ACTIVIDADES DE INVERSIÓN: Cobros: Otros cobros por actividades de inversión</v>
      </c>
      <c r="H23">
        <f>EstadoFlujoEfectivo!C30</f>
        <v>0</v>
      </c>
      <c r="I23">
        <f>EstadoFlujoEfectivo!D30</f>
        <v>0</v>
      </c>
      <c r="J23">
        <f>EstadoFlujoEfectivo!E30</f>
        <v>0</v>
      </c>
      <c r="K23">
        <f>EstadoFlujoEfectivo!B57</f>
        <v>0</v>
      </c>
      <c r="L23">
        <f>EstadoFlujoEfectivo!B58</f>
        <v>0</v>
      </c>
      <c r="M23" t="str">
        <f>EstadoFlujoEfectivo!B59</f>
        <v>Elaborado por:</v>
      </c>
      <c r="S23" s="29" t="s">
        <v>187</v>
      </c>
      <c r="T23" s="29" t="s">
        <v>188</v>
      </c>
    </row>
    <row r="24" spans="2:20" x14ac:dyDescent="0.25">
      <c r="B24" t="str">
        <f ca="1">LEFT(A2,LEN(A2)-6)</f>
        <v>12820</v>
      </c>
      <c r="C24" t="str">
        <f ca="1">RIGHT(A2,4)</f>
        <v>2021</v>
      </c>
      <c r="D24" t="str">
        <f ca="1">LEFT(RIGHT(A2,6),2)</f>
        <v>T2</v>
      </c>
      <c r="E24">
        <v>23</v>
      </c>
      <c r="F24" s="30" t="str">
        <f>CatalogoCuentasFlujo!C31</f>
        <v>2.2</v>
      </c>
      <c r="G24" t="str">
        <f>EstadoFlujoEfectivo!A24 &amp;": "&amp; EstadoFlujoEfectivo!A31</f>
        <v>FLUJOS DE EFECTIVO DE LAS ACTIVIDADES DE INVERSIÓN: Pagos</v>
      </c>
      <c r="H24">
        <f>EstadoFlujoEfectivo!C31</f>
        <v>79</v>
      </c>
      <c r="I24">
        <f>EstadoFlujoEfectivo!D31</f>
        <v>0</v>
      </c>
      <c r="J24">
        <f>EstadoFlujoEfectivo!E31</f>
        <v>12064.12</v>
      </c>
      <c r="K24">
        <f>EstadoFlujoEfectivo!B57</f>
        <v>0</v>
      </c>
      <c r="L24">
        <f>EstadoFlujoEfectivo!B58</f>
        <v>0</v>
      </c>
      <c r="M24" t="str">
        <f>EstadoFlujoEfectivo!B59</f>
        <v>Elaborado por:</v>
      </c>
      <c r="S24" s="29" t="s">
        <v>189</v>
      </c>
      <c r="T24" s="29" t="s">
        <v>190</v>
      </c>
    </row>
    <row r="25" spans="2:20" x14ac:dyDescent="0.25">
      <c r="B25" t="str">
        <f ca="1">LEFT(A2,LEN(A2)-6)</f>
        <v>12820</v>
      </c>
      <c r="C25" t="str">
        <f ca="1">RIGHT(A2,4)</f>
        <v>2021</v>
      </c>
      <c r="D25" t="str">
        <f ca="1">LEFT(RIGHT(A2,6),2)</f>
        <v>T2</v>
      </c>
      <c r="E25">
        <v>24</v>
      </c>
      <c r="F25" s="30" t="str">
        <f>CatalogoCuentasFlujo!C32</f>
        <v>2.2.1</v>
      </c>
      <c r="G25" t="str">
        <f>EstadoFlujoEfectivo!A24 &amp;": "&amp; EstadoFlujoEfectivo!A31 &amp;": "&amp; EstadoFlujoEfectivo!B32</f>
        <v>FLUJOS DE EFECTIVO DE LAS ACTIVIDADES DE INVERSIÓN: Pagos: Pagos por adquisición de bienes distintos de inventarios</v>
      </c>
      <c r="H25">
        <f>EstadoFlujoEfectivo!C32</f>
        <v>0</v>
      </c>
      <c r="I25">
        <f>EstadoFlujoEfectivo!D32</f>
        <v>0</v>
      </c>
      <c r="J25">
        <f>EstadoFlujoEfectivo!E32</f>
        <v>0</v>
      </c>
      <c r="K25">
        <f>EstadoFlujoEfectivo!B57</f>
        <v>0</v>
      </c>
      <c r="L25">
        <f>EstadoFlujoEfectivo!B58</f>
        <v>0</v>
      </c>
      <c r="M25" t="str">
        <f>EstadoFlujoEfectivo!B59</f>
        <v>Elaborado por:</v>
      </c>
      <c r="S25" s="29" t="s">
        <v>191</v>
      </c>
      <c r="T25" s="29" t="s">
        <v>192</v>
      </c>
    </row>
    <row r="26" spans="2:20" x14ac:dyDescent="0.25">
      <c r="B26" t="str">
        <f ca="1">LEFT(A2,LEN(A2)-6)</f>
        <v>12820</v>
      </c>
      <c r="C26" t="str">
        <f ca="1">RIGHT(A2,4)</f>
        <v>2021</v>
      </c>
      <c r="D26" t="str">
        <f ca="1">LEFT(RIGHT(A2,6),2)</f>
        <v>T2</v>
      </c>
      <c r="E26">
        <v>25</v>
      </c>
      <c r="F26" s="30" t="str">
        <f>CatalogoCuentasFlujo!C33</f>
        <v>2.2.2</v>
      </c>
      <c r="G26" t="str">
        <f>EstadoFlujoEfectivo!A24 &amp;": "&amp; EstadoFlujoEfectivo!A31 &amp;": "&amp; EstadoFlujoEfectivo!B33</f>
        <v>FLUJOS DE EFECTIVO DE LAS ACTIVIDADES DE INVERSIÓN: Pagos: Pagos por adquisición de inversiones patrimoniales</v>
      </c>
      <c r="H26">
        <f>EstadoFlujoEfectivo!C33</f>
        <v>0</v>
      </c>
      <c r="I26">
        <f>EstadoFlujoEfectivo!D33</f>
        <v>0</v>
      </c>
      <c r="J26">
        <f>EstadoFlujoEfectivo!E33</f>
        <v>12064.12</v>
      </c>
      <c r="K26">
        <f>EstadoFlujoEfectivo!B57</f>
        <v>0</v>
      </c>
      <c r="L26">
        <f>EstadoFlujoEfectivo!B58</f>
        <v>0</v>
      </c>
      <c r="M26" t="str">
        <f>EstadoFlujoEfectivo!B59</f>
        <v>Elaborado por:</v>
      </c>
      <c r="S26" s="29" t="s">
        <v>193</v>
      </c>
      <c r="T26" s="29" t="s">
        <v>194</v>
      </c>
    </row>
    <row r="27" spans="2:20" x14ac:dyDescent="0.25">
      <c r="B27" t="str">
        <f ca="1">LEFT(A2,LEN(A2)-6)</f>
        <v>12820</v>
      </c>
      <c r="C27" t="str">
        <f ca="1">RIGHT(A2,4)</f>
        <v>2021</v>
      </c>
      <c r="D27" t="str">
        <f ca="1">LEFT(RIGHT(A2,6),2)</f>
        <v>T2</v>
      </c>
      <c r="E27">
        <v>26</v>
      </c>
      <c r="F27" s="30" t="str">
        <f>CatalogoCuentasFlujo!C34</f>
        <v>2.2.3</v>
      </c>
      <c r="G27" t="str">
        <f>EstadoFlujoEfectivo!A24 &amp;": "&amp; EstadoFlujoEfectivo!A31 &amp;": "&amp; EstadoFlujoEfectivo!B34</f>
        <v>FLUJOS DE EFECTIVO DE LAS ACTIVIDADES DE INVERSIÓN: Pagos: Pagos por adquisición de inversiones en otros instrumentos financieros</v>
      </c>
      <c r="H27">
        <f>EstadoFlujoEfectivo!C34</f>
        <v>0</v>
      </c>
      <c r="I27">
        <f>EstadoFlujoEfectivo!D34</f>
        <v>0</v>
      </c>
      <c r="J27">
        <f>EstadoFlujoEfectivo!E34</f>
        <v>0</v>
      </c>
      <c r="K27">
        <f>EstadoFlujoEfectivo!B57</f>
        <v>0</v>
      </c>
      <c r="L27">
        <f>EstadoFlujoEfectivo!B58</f>
        <v>0</v>
      </c>
      <c r="M27" t="str">
        <f>EstadoFlujoEfectivo!B59</f>
        <v>Elaborado por:</v>
      </c>
      <c r="S27" s="29" t="s">
        <v>195</v>
      </c>
      <c r="T27" s="29" t="s">
        <v>196</v>
      </c>
    </row>
    <row r="28" spans="2:20" x14ac:dyDescent="0.25">
      <c r="B28" t="str">
        <f ca="1">LEFT(A2,LEN(A2)-6)</f>
        <v>12820</v>
      </c>
      <c r="C28" t="str">
        <f ca="1">RIGHT(A2,4)</f>
        <v>2021</v>
      </c>
      <c r="D28" t="str">
        <f ca="1">LEFT(RIGHT(A2,6),2)</f>
        <v>T2</v>
      </c>
      <c r="E28">
        <v>27</v>
      </c>
      <c r="F28" s="30" t="str">
        <f>CatalogoCuentasFlujo!C35</f>
        <v>2.2.4</v>
      </c>
      <c r="G28" t="str">
        <f>EstadoFlujoEfectivo!A24 &amp;": "&amp; EstadoFlujoEfectivo!A31 &amp;": "&amp; EstadoFlujoEfectivo!B35</f>
        <v>FLUJOS DE EFECTIVO DE LAS ACTIVIDADES DE INVERSIÓN: Pagos: Pagos por préstamos otorgados</v>
      </c>
      <c r="H28">
        <f>EstadoFlujoEfectivo!C35</f>
        <v>0</v>
      </c>
      <c r="I28">
        <f>EstadoFlujoEfectivo!D35</f>
        <v>0</v>
      </c>
      <c r="J28">
        <f>EstadoFlujoEfectivo!E35</f>
        <v>0</v>
      </c>
      <c r="K28">
        <f>EstadoFlujoEfectivo!B57</f>
        <v>0</v>
      </c>
      <c r="L28">
        <f>EstadoFlujoEfectivo!B58</f>
        <v>0</v>
      </c>
      <c r="M28" t="str">
        <f>EstadoFlujoEfectivo!B59</f>
        <v>Elaborado por:</v>
      </c>
      <c r="S28" s="29" t="s">
        <v>197</v>
      </c>
      <c r="T28" s="29" t="s">
        <v>198</v>
      </c>
    </row>
    <row r="29" spans="2:20" x14ac:dyDescent="0.25">
      <c r="B29" t="str">
        <f ca="1">LEFT(A2,LEN(A2)-6)</f>
        <v>12820</v>
      </c>
      <c r="C29" t="str">
        <f ca="1">RIGHT(A2,4)</f>
        <v>2021</v>
      </c>
      <c r="D29" t="str">
        <f ca="1">LEFT(RIGHT(A2,6),2)</f>
        <v>T2</v>
      </c>
      <c r="E29">
        <v>28</v>
      </c>
      <c r="F29" s="30" t="str">
        <f>CatalogoCuentasFlujo!C36</f>
        <v>2.2.5</v>
      </c>
      <c r="G29" t="str">
        <f>EstadoFlujoEfectivo!A24 &amp;": "&amp; EstadoFlujoEfectivo!A31 &amp;": "&amp; EstadoFlujoEfectivo!B36</f>
        <v>FLUJOS DE EFECTIVO DE LAS ACTIVIDADES DE INVERSIÓN: Pagos: Otros pagos por actividades de inversión</v>
      </c>
      <c r="H29">
        <f>EstadoFlujoEfectivo!C36</f>
        <v>0</v>
      </c>
      <c r="I29">
        <f>EstadoFlujoEfectivo!D36</f>
        <v>0</v>
      </c>
      <c r="J29">
        <f>EstadoFlujoEfectivo!E36</f>
        <v>0</v>
      </c>
      <c r="K29">
        <f>EstadoFlujoEfectivo!B57</f>
        <v>0</v>
      </c>
      <c r="L29">
        <f>EstadoFlujoEfectivo!B58</f>
        <v>0</v>
      </c>
      <c r="M29" t="str">
        <f>EstadoFlujoEfectivo!B59</f>
        <v>Elaborado por:</v>
      </c>
      <c r="S29" s="29" t="s">
        <v>199</v>
      </c>
      <c r="T29" s="29" t="s">
        <v>200</v>
      </c>
    </row>
    <row r="30" spans="2:20" x14ac:dyDescent="0.25">
      <c r="B30" t="str">
        <f ca="1">LEFT(A2,LEN(A2)-6)</f>
        <v>12820</v>
      </c>
      <c r="C30" t="str">
        <f ca="1">RIGHT(A2,4)</f>
        <v>2021</v>
      </c>
      <c r="D30" t="str">
        <f ca="1">LEFT(RIGHT(A2,6),2)</f>
        <v>T2</v>
      </c>
      <c r="E30">
        <v>29</v>
      </c>
      <c r="F30" s="30"/>
      <c r="G30" t="str">
        <f>EstadoFlujoEfectivo!A24 &amp;": "&amp; EstadoFlujoEfectivo!A37</f>
        <v>FLUJOS DE EFECTIVO DE LAS ACTIVIDADES DE INVERSIÓN: Flujos netos de efectivo por actividades de inversión</v>
      </c>
      <c r="H30">
        <f>EstadoFlujoEfectivo!C37</f>
        <v>0</v>
      </c>
      <c r="I30">
        <f>EstadoFlujoEfectivo!D37</f>
        <v>0</v>
      </c>
      <c r="J30">
        <f>EstadoFlujoEfectivo!E37</f>
        <v>-12064.12</v>
      </c>
      <c r="K30">
        <f>EstadoFlujoEfectivo!B57</f>
        <v>0</v>
      </c>
      <c r="L30">
        <f>EstadoFlujoEfectivo!B58</f>
        <v>0</v>
      </c>
      <c r="M30" t="str">
        <f>EstadoFlujoEfectivo!B59</f>
        <v>Elaborado por:</v>
      </c>
      <c r="S30" s="29" t="s">
        <v>201</v>
      </c>
      <c r="T30" s="29" t="s">
        <v>202</v>
      </c>
    </row>
    <row r="31" spans="2:20" x14ac:dyDescent="0.25">
      <c r="B31" t="str">
        <f ca="1">LEFT(A2,LEN(A2)-6)</f>
        <v>12820</v>
      </c>
      <c r="C31" t="str">
        <f ca="1">RIGHT(A2,4)</f>
        <v>2021</v>
      </c>
      <c r="D31" t="str">
        <f ca="1">LEFT(RIGHT(A2,6),2)</f>
        <v>T2</v>
      </c>
      <c r="E31">
        <v>30</v>
      </c>
      <c r="F31" s="30" t="str">
        <f>CatalogoCuentasFlujo!C40</f>
        <v>3.1</v>
      </c>
      <c r="G31" t="str">
        <f>EstadoFlujoEfectivo!A39 &amp;": "&amp; EstadoFlujoEfectivo!A40</f>
        <v>FLUJOS DE EFECTIVO DE LAS ACTIVIDADES DE FINANCIACIÓN: Cobros</v>
      </c>
      <c r="H31">
        <f>EstadoFlujoEfectivo!C40</f>
        <v>80</v>
      </c>
      <c r="I31">
        <f>EstadoFlujoEfectivo!D40</f>
        <v>0</v>
      </c>
      <c r="J31">
        <f>EstadoFlujoEfectivo!E40</f>
        <v>0</v>
      </c>
      <c r="K31">
        <f>EstadoFlujoEfectivo!B57</f>
        <v>0</v>
      </c>
      <c r="L31">
        <f>EstadoFlujoEfectivo!B58</f>
        <v>0</v>
      </c>
      <c r="M31" t="str">
        <f>EstadoFlujoEfectivo!B59</f>
        <v>Elaborado por:</v>
      </c>
      <c r="S31" s="29" t="s">
        <v>203</v>
      </c>
      <c r="T31" s="29" t="s">
        <v>204</v>
      </c>
    </row>
    <row r="32" spans="2:20" x14ac:dyDescent="0.25">
      <c r="B32" t="str">
        <f ca="1">LEFT(A2,LEN(A2)-6)</f>
        <v>12820</v>
      </c>
      <c r="C32" t="str">
        <f ca="1">RIGHT(A2,4)</f>
        <v>2021</v>
      </c>
      <c r="D32" t="str">
        <f ca="1">LEFT(RIGHT(A2,6),2)</f>
        <v>T2</v>
      </c>
      <c r="E32">
        <v>31</v>
      </c>
      <c r="F32" s="30" t="str">
        <f>CatalogoCuentasFlujo!C41</f>
        <v>3.1.1</v>
      </c>
      <c r="G32" t="str">
        <f>EstadoFlujoEfectivo!A39 &amp;": "&amp; EstadoFlujoEfectivo!A40 &amp;": "&amp; EstadoFlujoEfectivo!B41</f>
        <v>FLUJOS DE EFECTIVO DE LAS ACTIVIDADES DE FINANCIACIÓN: Cobros: Cobros por incrementos de capital y transferencias de capital</v>
      </c>
      <c r="H32">
        <f>EstadoFlujoEfectivo!C41</f>
        <v>0</v>
      </c>
      <c r="I32">
        <f>EstadoFlujoEfectivo!D41</f>
        <v>0</v>
      </c>
      <c r="J32">
        <f>EstadoFlujoEfectivo!E41</f>
        <v>0</v>
      </c>
      <c r="K32">
        <f>EstadoFlujoEfectivo!B57</f>
        <v>0</v>
      </c>
      <c r="L32">
        <f>EstadoFlujoEfectivo!B58</f>
        <v>0</v>
      </c>
      <c r="M32" t="str">
        <f>EstadoFlujoEfectivo!B59</f>
        <v>Elaborado por:</v>
      </c>
      <c r="S32" s="29" t="s">
        <v>205</v>
      </c>
      <c r="T32" s="29" t="s">
        <v>206</v>
      </c>
    </row>
    <row r="33" spans="2:20" x14ac:dyDescent="0.25">
      <c r="B33" t="str">
        <f ca="1">LEFT(A2,LEN(A2)-6)</f>
        <v>12820</v>
      </c>
      <c r="C33" t="str">
        <f ca="1">RIGHT(A2,4)</f>
        <v>2021</v>
      </c>
      <c r="D33" t="str">
        <f ca="1">LEFT(RIGHT(A2,6),2)</f>
        <v>T2</v>
      </c>
      <c r="E33">
        <v>32</v>
      </c>
      <c r="F33" s="30" t="str">
        <f>CatalogoCuentasFlujo!C42</f>
        <v>3.1.2</v>
      </c>
      <c r="G33" t="str">
        <f>EstadoFlujoEfectivo!A39 &amp;": "&amp; EstadoFlujoEfectivo!A40 &amp;": "&amp; EstadoFlujoEfectivo!B42</f>
        <v>FLUJOS DE EFECTIVO DE LAS ACTIVIDADES DE FINANCIACIÓN: Cobros: Cobros por endeudamiento público</v>
      </c>
      <c r="H33">
        <f>EstadoFlujoEfectivo!C42</f>
        <v>0</v>
      </c>
      <c r="I33">
        <f>EstadoFlujoEfectivo!D42</f>
        <v>0</v>
      </c>
      <c r="J33">
        <f>EstadoFlujoEfectivo!E42</f>
        <v>0</v>
      </c>
      <c r="K33">
        <f>EstadoFlujoEfectivo!B57</f>
        <v>0</v>
      </c>
      <c r="L33">
        <f>EstadoFlujoEfectivo!B58</f>
        <v>0</v>
      </c>
      <c r="M33" t="str">
        <f>EstadoFlujoEfectivo!B59</f>
        <v>Elaborado por:</v>
      </c>
      <c r="S33" s="29" t="s">
        <v>207</v>
      </c>
      <c r="T33" s="29" t="s">
        <v>208</v>
      </c>
    </row>
    <row r="34" spans="2:20" x14ac:dyDescent="0.25">
      <c r="B34" t="str">
        <f ca="1">LEFT(A2,LEN(A2)-6)</f>
        <v>12820</v>
      </c>
      <c r="C34" t="str">
        <f ca="1">RIGHT(A2,4)</f>
        <v>2021</v>
      </c>
      <c r="D34" t="str">
        <f ca="1">LEFT(RIGHT(A2,6),2)</f>
        <v>T2</v>
      </c>
      <c r="E34">
        <v>33</v>
      </c>
      <c r="F34" s="30" t="str">
        <f>CatalogoCuentasFlujo!C43</f>
        <v>3.1.3</v>
      </c>
      <c r="G34" t="str">
        <f>EstadoFlujoEfectivo!A39 &amp;": "&amp; EstadoFlujoEfectivo!A40 &amp;": "&amp; EstadoFlujoEfectivo!B43</f>
        <v>FLUJOS DE EFECTIVO DE LAS ACTIVIDADES DE FINANCIACIÓN: Cobros: Otros cobros por actividades de financiación</v>
      </c>
      <c r="H34">
        <f>EstadoFlujoEfectivo!C43</f>
        <v>0</v>
      </c>
      <c r="I34">
        <f>EstadoFlujoEfectivo!D43</f>
        <v>0</v>
      </c>
      <c r="J34">
        <f>EstadoFlujoEfectivo!E43</f>
        <v>0</v>
      </c>
      <c r="K34">
        <f>EstadoFlujoEfectivo!B57</f>
        <v>0</v>
      </c>
      <c r="L34">
        <f>EstadoFlujoEfectivo!B58</f>
        <v>0</v>
      </c>
      <c r="M34" t="str">
        <f>EstadoFlujoEfectivo!B59</f>
        <v>Elaborado por:</v>
      </c>
      <c r="S34" s="29" t="s">
        <v>209</v>
      </c>
      <c r="T34" s="29" t="s">
        <v>210</v>
      </c>
    </row>
    <row r="35" spans="2:20" x14ac:dyDescent="0.25">
      <c r="B35" t="str">
        <f ca="1">LEFT(A2,LEN(A2)-6)</f>
        <v>12820</v>
      </c>
      <c r="C35" t="str">
        <f ca="1">RIGHT(A2,4)</f>
        <v>2021</v>
      </c>
      <c r="D35" t="str">
        <f ca="1">LEFT(RIGHT(A2,6),2)</f>
        <v>T2</v>
      </c>
      <c r="E35">
        <v>34</v>
      </c>
      <c r="F35" s="30" t="str">
        <f>CatalogoCuentasFlujo!C44</f>
        <v>3.2</v>
      </c>
      <c r="G35" t="str">
        <f>EstadoFlujoEfectivo!A39 &amp;": "&amp; EstadoFlujoEfectivo!A44</f>
        <v>FLUJOS DE EFECTIVO DE LAS ACTIVIDADES DE FINANCIACIÓN: Pagos</v>
      </c>
      <c r="H35">
        <f>EstadoFlujoEfectivo!C44</f>
        <v>81</v>
      </c>
      <c r="I35">
        <f>EstadoFlujoEfectivo!D44</f>
        <v>0</v>
      </c>
      <c r="J35">
        <f>EstadoFlujoEfectivo!E44</f>
        <v>0</v>
      </c>
      <c r="K35">
        <f>EstadoFlujoEfectivo!B57</f>
        <v>0</v>
      </c>
      <c r="L35">
        <f>EstadoFlujoEfectivo!B58</f>
        <v>0</v>
      </c>
      <c r="M35" t="str">
        <f>EstadoFlujoEfectivo!B59</f>
        <v>Elaborado por:</v>
      </c>
      <c r="S35" s="29" t="s">
        <v>211</v>
      </c>
      <c r="T35" s="29" t="s">
        <v>212</v>
      </c>
    </row>
    <row r="36" spans="2:20" x14ac:dyDescent="0.25">
      <c r="B36" t="str">
        <f ca="1">LEFT(A2,LEN(A2)-6)</f>
        <v>12820</v>
      </c>
      <c r="C36" t="str">
        <f ca="1">RIGHT(A2,4)</f>
        <v>2021</v>
      </c>
      <c r="D36" t="str">
        <f ca="1">LEFT(RIGHT(A2,6),2)</f>
        <v>T2</v>
      </c>
      <c r="E36">
        <v>35</v>
      </c>
      <c r="F36" s="30" t="str">
        <f>CatalogoCuentasFlujo!C45</f>
        <v>3.2.1</v>
      </c>
      <c r="G36" t="str">
        <f>EstadoFlujoEfectivo!A39 &amp;": "&amp; EstadoFlujoEfectivo!A44 &amp;": "&amp; EstadoFlujoEfectivo!B45</f>
        <v>FLUJOS DE EFECTIVO DE LAS ACTIVIDADES DE FINANCIACIÓN: Pagos: Pagos por disminuciones del patrimonio que no afectan resultados</v>
      </c>
      <c r="H36">
        <f>EstadoFlujoEfectivo!C45</f>
        <v>0</v>
      </c>
      <c r="I36">
        <f>EstadoFlujoEfectivo!D45</f>
        <v>0</v>
      </c>
      <c r="J36">
        <f>EstadoFlujoEfectivo!E45</f>
        <v>0</v>
      </c>
      <c r="K36">
        <f>EstadoFlujoEfectivo!B57</f>
        <v>0</v>
      </c>
      <c r="L36">
        <f>EstadoFlujoEfectivo!B58</f>
        <v>0</v>
      </c>
      <c r="M36" t="str">
        <f>EstadoFlujoEfectivo!B59</f>
        <v>Elaborado por:</v>
      </c>
      <c r="S36" s="29" t="s">
        <v>213</v>
      </c>
      <c r="T36" s="29" t="s">
        <v>214</v>
      </c>
    </row>
    <row r="37" spans="2:20" x14ac:dyDescent="0.25">
      <c r="B37" t="str">
        <f ca="1">LEFT(A2,LEN(A2)-6)</f>
        <v>12820</v>
      </c>
      <c r="C37" t="str">
        <f ca="1">RIGHT(A2,4)</f>
        <v>2021</v>
      </c>
      <c r="D37" t="str">
        <f ca="1">LEFT(RIGHT(A2,6),2)</f>
        <v>T2</v>
      </c>
      <c r="E37">
        <v>36</v>
      </c>
      <c r="F37" s="30" t="str">
        <f>CatalogoCuentasFlujo!C46</f>
        <v>3.2.2</v>
      </c>
      <c r="G37" t="str">
        <f>EstadoFlujoEfectivo!A39 &amp;": "&amp; EstadoFlujoEfectivo!A44 &amp;": "&amp; EstadoFlujoEfectivo!B46</f>
        <v>FLUJOS DE EFECTIVO DE LAS ACTIVIDADES DE FINANCIACIÓN: Pagos: Pagos por amortizaciones de endeudamiento público</v>
      </c>
      <c r="H37">
        <f>EstadoFlujoEfectivo!C46</f>
        <v>0</v>
      </c>
      <c r="I37">
        <f>EstadoFlujoEfectivo!D46</f>
        <v>0</v>
      </c>
      <c r="J37">
        <f>EstadoFlujoEfectivo!E46</f>
        <v>0</v>
      </c>
      <c r="K37">
        <f>EstadoFlujoEfectivo!B57</f>
        <v>0</v>
      </c>
      <c r="L37">
        <f>EstadoFlujoEfectivo!B58</f>
        <v>0</v>
      </c>
      <c r="M37" t="str">
        <f>EstadoFlujoEfectivo!B59</f>
        <v>Elaborado por:</v>
      </c>
      <c r="S37" s="29" t="s">
        <v>215</v>
      </c>
      <c r="T37" s="29" t="s">
        <v>216</v>
      </c>
    </row>
    <row r="38" spans="2:20" x14ac:dyDescent="0.25">
      <c r="B38" t="str">
        <f ca="1">LEFT(A2,LEN(A2)-6)</f>
        <v>12820</v>
      </c>
      <c r="C38" t="str">
        <f ca="1">RIGHT(A2,4)</f>
        <v>2021</v>
      </c>
      <c r="D38" t="str">
        <f ca="1">LEFT(RIGHT(A2,6),2)</f>
        <v>T2</v>
      </c>
      <c r="E38">
        <v>37</v>
      </c>
      <c r="F38" s="30" t="str">
        <f>CatalogoCuentasFlujo!C47</f>
        <v>3.2.3</v>
      </c>
      <c r="G38" t="str">
        <f>EstadoFlujoEfectivo!A39 &amp;": "&amp; EstadoFlujoEfectivo!A44 &amp;": "&amp; EstadoFlujoEfectivo!B47</f>
        <v>FLUJOS DE EFECTIVO DE LAS ACTIVIDADES DE FINANCIACIÓN: Pagos: Otros pagos por actividades de financiación</v>
      </c>
      <c r="H38">
        <f>EstadoFlujoEfectivo!C47</f>
        <v>0</v>
      </c>
      <c r="I38">
        <f>EstadoFlujoEfectivo!D47</f>
        <v>0</v>
      </c>
      <c r="J38">
        <f>EstadoFlujoEfectivo!E47</f>
        <v>0</v>
      </c>
      <c r="K38">
        <f>EstadoFlujoEfectivo!B57</f>
        <v>0</v>
      </c>
      <c r="L38">
        <f>EstadoFlujoEfectivo!B58</f>
        <v>0</v>
      </c>
      <c r="M38" t="str">
        <f>EstadoFlujoEfectivo!B59</f>
        <v>Elaborado por:</v>
      </c>
      <c r="S38" s="29" t="s">
        <v>217</v>
      </c>
      <c r="T38" s="29" t="s">
        <v>218</v>
      </c>
    </row>
    <row r="39" spans="2:20" x14ac:dyDescent="0.25">
      <c r="B39" t="str">
        <f ca="1">LEFT(A2,LEN(A2)-6)</f>
        <v>12820</v>
      </c>
      <c r="C39" t="str">
        <f ca="1">RIGHT(A2,4)</f>
        <v>2021</v>
      </c>
      <c r="D39" t="str">
        <f ca="1">LEFT(RIGHT(A2,6),2)</f>
        <v>T2</v>
      </c>
      <c r="E39">
        <v>38</v>
      </c>
      <c r="F39" s="30"/>
      <c r="G39" t="str">
        <f>EstadoFlujoEfectivo!A39 &amp;": "&amp; EstadoFlujoEfectivo!A48</f>
        <v>FLUJOS DE EFECTIVO DE LAS ACTIVIDADES DE FINANCIACIÓN: Flujos netos de efectivo por actividades de financiación</v>
      </c>
      <c r="H39">
        <f>EstadoFlujoEfectivo!C48</f>
        <v>0</v>
      </c>
      <c r="I39">
        <f>EstadoFlujoEfectivo!D48</f>
        <v>0</v>
      </c>
      <c r="J39">
        <f>EstadoFlujoEfectivo!E48</f>
        <v>0</v>
      </c>
      <c r="K39">
        <f>EstadoFlujoEfectivo!B57</f>
        <v>0</v>
      </c>
      <c r="L39">
        <f>EstadoFlujoEfectivo!B58</f>
        <v>0</v>
      </c>
      <c r="M39" t="str">
        <f>EstadoFlujoEfectivo!B59</f>
        <v>Elaborado por:</v>
      </c>
      <c r="S39" s="29" t="s">
        <v>219</v>
      </c>
      <c r="T39" s="29" t="s">
        <v>220</v>
      </c>
    </row>
    <row r="40" spans="2:20" x14ac:dyDescent="0.25">
      <c r="B40" t="str">
        <f ca="1">LEFT(A2,LEN(A2)-6)</f>
        <v>12820</v>
      </c>
      <c r="C40" t="str">
        <f ca="1">RIGHT(A2,4)</f>
        <v>2021</v>
      </c>
      <c r="D40" t="str">
        <f ca="1">LEFT(RIGHT(A2,6),2)</f>
        <v>T2</v>
      </c>
      <c r="E40">
        <v>39</v>
      </c>
      <c r="G40" t="str">
        <f>EstadoFlujoEfectivo!A50</f>
        <v>Incremento/Disminución neta de efectivo y equivalentes de efectivo por flujos de actividades</v>
      </c>
      <c r="H40">
        <f>EstadoFlujoEfectivo!C50</f>
        <v>0</v>
      </c>
      <c r="I40">
        <f>EstadoFlujoEfectivo!D50</f>
        <v>-265852.43000000005</v>
      </c>
      <c r="J40">
        <f>EstadoFlujoEfectivo!E50</f>
        <v>-74305.13</v>
      </c>
      <c r="K40">
        <f>EstadoFlujoEfectivo!B57</f>
        <v>0</v>
      </c>
      <c r="L40">
        <f>EstadoFlujoEfectivo!B58</f>
        <v>0</v>
      </c>
      <c r="M40" t="str">
        <f>EstadoFlujoEfectivo!B59</f>
        <v>Elaborado por:</v>
      </c>
      <c r="S40" s="29" t="s">
        <v>221</v>
      </c>
      <c r="T40" s="29" t="s">
        <v>222</v>
      </c>
    </row>
    <row r="41" spans="2:20" x14ac:dyDescent="0.25">
      <c r="B41" t="str">
        <f ca="1">LEFT(A2,LEN(A2)-6)</f>
        <v>12820</v>
      </c>
      <c r="C41" t="str">
        <f ca="1">RIGHT(A2,4)</f>
        <v>2021</v>
      </c>
      <c r="D41" t="str">
        <f ca="1">LEFT(RIGHT(A2,6),2)</f>
        <v>T2</v>
      </c>
      <c r="E41">
        <v>40</v>
      </c>
      <c r="G41" t="str">
        <f>EstadoFlujoEfectivo!A52</f>
        <v>Incremento/Disminución neta de efectivo y equivalentes de efectivo por diferencias de cambio no realizadas</v>
      </c>
      <c r="H41">
        <f>EstadoFlujoEfectivo!C52</f>
        <v>0</v>
      </c>
      <c r="I41">
        <f>EstadoFlujoEfectivo!D52</f>
        <v>0.01</v>
      </c>
      <c r="J41">
        <f>EstadoFlujoEfectivo!E52</f>
        <v>0.01</v>
      </c>
      <c r="K41">
        <f>EstadoFlujoEfectivo!B57</f>
        <v>0</v>
      </c>
      <c r="L41">
        <f>EstadoFlujoEfectivo!B58</f>
        <v>0</v>
      </c>
      <c r="M41" t="str">
        <f>EstadoFlujoEfectivo!B59</f>
        <v>Elaborado por:</v>
      </c>
      <c r="S41" s="29" t="s">
        <v>223</v>
      </c>
      <c r="T41" s="29" t="s">
        <v>224</v>
      </c>
    </row>
    <row r="42" spans="2:20" x14ac:dyDescent="0.25">
      <c r="B42" t="str">
        <f ca="1">LEFT(A2,LEN(A2)-6)</f>
        <v>12820</v>
      </c>
      <c r="C42" t="str">
        <f ca="1">RIGHT(A2,4)</f>
        <v>2021</v>
      </c>
      <c r="D42" t="str">
        <f ca="1">LEFT(RIGHT(A2,6),2)</f>
        <v>T2</v>
      </c>
      <c r="E42">
        <v>41</v>
      </c>
      <c r="G42" t="str">
        <f>EstadoFlujoEfectivo!A53</f>
        <v>Efectivo y equivalentes de efectivo al inicio del ejercicio</v>
      </c>
      <c r="H42">
        <f>EstadoFlujoEfectivo!C53</f>
        <v>0</v>
      </c>
      <c r="I42">
        <f>EstadoFlujoEfectivo!D53</f>
        <v>1449698.52</v>
      </c>
      <c r="J42">
        <f>EstadoFlujoEfectivo!E53</f>
        <v>1585016.17</v>
      </c>
      <c r="K42">
        <f>EstadoFlujoEfectivo!B57</f>
        <v>0</v>
      </c>
      <c r="L42">
        <f>EstadoFlujoEfectivo!B58</f>
        <v>0</v>
      </c>
      <c r="M42" t="str">
        <f>EstadoFlujoEfectivo!B59</f>
        <v>Elaborado por:</v>
      </c>
      <c r="S42" s="29" t="s">
        <v>225</v>
      </c>
      <c r="T42" s="29" t="s">
        <v>226</v>
      </c>
    </row>
    <row r="43" spans="2:20" x14ac:dyDescent="0.25">
      <c r="B43" t="str">
        <f ca="1">LEFT(A2,LEN(A2)-6)</f>
        <v>12820</v>
      </c>
      <c r="C43" t="str">
        <f ca="1">RIGHT(A2,4)</f>
        <v>2021</v>
      </c>
      <c r="D43" t="str">
        <f ca="1">LEFT(RIGHT(A2,6),2)</f>
        <v>T2</v>
      </c>
      <c r="E43">
        <v>42</v>
      </c>
      <c r="G43" t="str">
        <f>EstadoFlujoEfectivo!A54</f>
        <v>Efectivo y equivalentes de efectivo al final del ejercicio</v>
      </c>
      <c r="H43">
        <f>EstadoFlujoEfectivo!C54</f>
        <v>82</v>
      </c>
      <c r="I43">
        <f>EstadoFlujoEfectivo!D54</f>
        <v>1183846.1000000001</v>
      </c>
      <c r="J43">
        <f>EstadoFlujoEfectivo!E54</f>
        <v>1510711.0499999998</v>
      </c>
      <c r="K43">
        <f>EstadoFlujoEfectivo!B57</f>
        <v>0</v>
      </c>
      <c r="L43">
        <f>EstadoFlujoEfectivo!B58</f>
        <v>0</v>
      </c>
      <c r="M43" t="str">
        <f>EstadoFlujoEfectivo!B59</f>
        <v>Elaborado por:</v>
      </c>
      <c r="S43" s="29" t="s">
        <v>227</v>
      </c>
      <c r="T43" s="29" t="s">
        <v>228</v>
      </c>
    </row>
    <row r="44" spans="2:20" x14ac:dyDescent="0.25">
      <c r="S44" s="29" t="s">
        <v>229</v>
      </c>
      <c r="T44" s="29" t="s">
        <v>230</v>
      </c>
    </row>
    <row r="45" spans="2:20" x14ac:dyDescent="0.25">
      <c r="S45" s="29" t="s">
        <v>231</v>
      </c>
      <c r="T45" s="29" t="s">
        <v>232</v>
      </c>
    </row>
    <row r="46" spans="2:20" x14ac:dyDescent="0.25">
      <c r="S46" s="29" t="s">
        <v>233</v>
      </c>
      <c r="T46" s="29" t="s">
        <v>234</v>
      </c>
    </row>
    <row r="47" spans="2:20" x14ac:dyDescent="0.25">
      <c r="S47" s="29" t="s">
        <v>235</v>
      </c>
      <c r="T47" s="29" t="s">
        <v>236</v>
      </c>
    </row>
    <row r="48" spans="2:20" x14ac:dyDescent="0.25">
      <c r="S48" s="29" t="s">
        <v>237</v>
      </c>
      <c r="T48" s="29" t="s">
        <v>238</v>
      </c>
    </row>
    <row r="49" spans="19:20" x14ac:dyDescent="0.25">
      <c r="S49" s="29" t="s">
        <v>239</v>
      </c>
      <c r="T49" s="29" t="s">
        <v>240</v>
      </c>
    </row>
    <row r="50" spans="19:20" x14ac:dyDescent="0.25">
      <c r="S50" s="37" t="s">
        <v>778</v>
      </c>
      <c r="T50" s="29" t="s">
        <v>776</v>
      </c>
    </row>
    <row r="51" spans="19:20" x14ac:dyDescent="0.25">
      <c r="S51" s="37" t="s">
        <v>779</v>
      </c>
      <c r="T51" s="29" t="s">
        <v>777</v>
      </c>
    </row>
    <row r="52" spans="19:20" x14ac:dyDescent="0.25">
      <c r="S52" s="29" t="s">
        <v>241</v>
      </c>
      <c r="T52" s="29" t="s">
        <v>242</v>
      </c>
    </row>
    <row r="53" spans="19:20" x14ac:dyDescent="0.25">
      <c r="S53" s="29" t="s">
        <v>243</v>
      </c>
      <c r="T53" s="29" t="s">
        <v>244</v>
      </c>
    </row>
    <row r="54" spans="19:20" x14ac:dyDescent="0.25">
      <c r="S54" s="29" t="s">
        <v>245</v>
      </c>
      <c r="T54" s="29" t="s">
        <v>246</v>
      </c>
    </row>
    <row r="55" spans="19:20" x14ac:dyDescent="0.25">
      <c r="S55" s="29" t="s">
        <v>247</v>
      </c>
      <c r="T55" s="29" t="s">
        <v>248</v>
      </c>
    </row>
    <row r="56" spans="19:20" x14ac:dyDescent="0.25">
      <c r="S56" s="29" t="s">
        <v>249</v>
      </c>
      <c r="T56" s="29" t="s">
        <v>250</v>
      </c>
    </row>
    <row r="57" spans="19:20" x14ac:dyDescent="0.25">
      <c r="S57" s="29" t="s">
        <v>251</v>
      </c>
      <c r="T57" s="29" t="s">
        <v>252</v>
      </c>
    </row>
    <row r="58" spans="19:20" x14ac:dyDescent="0.25">
      <c r="S58" s="29" t="s">
        <v>253</v>
      </c>
      <c r="T58" s="29" t="s">
        <v>254</v>
      </c>
    </row>
    <row r="59" spans="19:20" x14ac:dyDescent="0.25">
      <c r="S59" s="29" t="s">
        <v>255</v>
      </c>
      <c r="T59" s="29" t="s">
        <v>256</v>
      </c>
    </row>
    <row r="60" spans="19:20" x14ac:dyDescent="0.25">
      <c r="S60" s="29" t="s">
        <v>257</v>
      </c>
      <c r="T60" s="29" t="s">
        <v>258</v>
      </c>
    </row>
    <row r="61" spans="19:20" x14ac:dyDescent="0.25">
      <c r="S61" s="29" t="s">
        <v>259</v>
      </c>
      <c r="T61" s="29" t="s">
        <v>260</v>
      </c>
    </row>
    <row r="62" spans="19:20" x14ac:dyDescent="0.25">
      <c r="S62" s="29" t="s">
        <v>261</v>
      </c>
      <c r="T62" s="29" t="s">
        <v>262</v>
      </c>
    </row>
    <row r="63" spans="19:20" x14ac:dyDescent="0.25">
      <c r="S63" s="29" t="s">
        <v>263</v>
      </c>
      <c r="T63" s="29" t="s">
        <v>264</v>
      </c>
    </row>
    <row r="64" spans="19:20" x14ac:dyDescent="0.25">
      <c r="S64" s="29" t="s">
        <v>265</v>
      </c>
      <c r="T64" s="29" t="s">
        <v>266</v>
      </c>
    </row>
    <row r="65" spans="19:20" x14ac:dyDescent="0.25">
      <c r="S65" s="29" t="s">
        <v>267</v>
      </c>
      <c r="T65" s="29" t="s">
        <v>268</v>
      </c>
    </row>
    <row r="66" spans="19:20" x14ac:dyDescent="0.25">
      <c r="S66" s="29" t="s">
        <v>269</v>
      </c>
      <c r="T66" s="29" t="s">
        <v>270</v>
      </c>
    </row>
    <row r="67" spans="19:20" x14ac:dyDescent="0.25">
      <c r="S67" s="29" t="s">
        <v>271</v>
      </c>
      <c r="T67" s="29" t="s">
        <v>272</v>
      </c>
    </row>
    <row r="68" spans="19:20" x14ac:dyDescent="0.25">
      <c r="S68" s="29" t="s">
        <v>273</v>
      </c>
      <c r="T68" s="29" t="s">
        <v>274</v>
      </c>
    </row>
    <row r="69" spans="19:20" x14ac:dyDescent="0.25">
      <c r="S69" s="29" t="s">
        <v>275</v>
      </c>
      <c r="T69" s="29" t="s">
        <v>276</v>
      </c>
    </row>
    <row r="70" spans="19:20" x14ac:dyDescent="0.25">
      <c r="S70" s="29" t="s">
        <v>277</v>
      </c>
      <c r="T70" s="29" t="s">
        <v>278</v>
      </c>
    </row>
    <row r="71" spans="19:20" x14ac:dyDescent="0.25">
      <c r="S71" s="29" t="s">
        <v>279</v>
      </c>
      <c r="T71" s="29" t="s">
        <v>280</v>
      </c>
    </row>
    <row r="72" spans="19:20" x14ac:dyDescent="0.25">
      <c r="S72" s="29" t="s">
        <v>281</v>
      </c>
      <c r="T72" s="29" t="s">
        <v>282</v>
      </c>
    </row>
    <row r="73" spans="19:20" x14ac:dyDescent="0.25">
      <c r="S73" s="29" t="s">
        <v>283</v>
      </c>
      <c r="T73" s="29" t="s">
        <v>284</v>
      </c>
    </row>
    <row r="74" spans="19:20" x14ac:dyDescent="0.25">
      <c r="S74" s="29" t="s">
        <v>285</v>
      </c>
      <c r="T74" s="29" t="s">
        <v>286</v>
      </c>
    </row>
    <row r="75" spans="19:20" x14ac:dyDescent="0.25">
      <c r="S75" s="29" t="s">
        <v>287</v>
      </c>
      <c r="T75" s="29" t="s">
        <v>288</v>
      </c>
    </row>
    <row r="76" spans="19:20" x14ac:dyDescent="0.25">
      <c r="S76" s="29" t="s">
        <v>289</v>
      </c>
      <c r="T76" s="29" t="s">
        <v>290</v>
      </c>
    </row>
    <row r="77" spans="19:20" x14ac:dyDescent="0.25">
      <c r="S77" s="29" t="s">
        <v>291</v>
      </c>
      <c r="T77" s="29" t="s">
        <v>292</v>
      </c>
    </row>
    <row r="78" spans="19:20" x14ac:dyDescent="0.25">
      <c r="S78" s="29" t="s">
        <v>293</v>
      </c>
      <c r="T78" s="29" t="s">
        <v>294</v>
      </c>
    </row>
    <row r="79" spans="19:20" x14ac:dyDescent="0.25">
      <c r="S79" s="29" t="s">
        <v>295</v>
      </c>
      <c r="T79" s="29" t="s">
        <v>296</v>
      </c>
    </row>
    <row r="80" spans="19:20" x14ac:dyDescent="0.25">
      <c r="S80" s="29" t="s">
        <v>297</v>
      </c>
      <c r="T80" s="29" t="s">
        <v>298</v>
      </c>
    </row>
    <row r="81" spans="19:20" x14ac:dyDescent="0.25">
      <c r="S81" s="29" t="s">
        <v>299</v>
      </c>
      <c r="T81" s="29" t="s">
        <v>300</v>
      </c>
    </row>
    <row r="82" spans="19:20" x14ac:dyDescent="0.25">
      <c r="S82" s="29" t="s">
        <v>301</v>
      </c>
      <c r="T82" s="29" t="s">
        <v>302</v>
      </c>
    </row>
    <row r="83" spans="19:20" x14ac:dyDescent="0.25">
      <c r="S83" s="29" t="s">
        <v>303</v>
      </c>
      <c r="T83" s="29" t="s">
        <v>304</v>
      </c>
    </row>
    <row r="84" spans="19:20" x14ac:dyDescent="0.25">
      <c r="S84" s="29" t="s">
        <v>305</v>
      </c>
      <c r="T84" s="29" t="s">
        <v>306</v>
      </c>
    </row>
    <row r="85" spans="19:20" x14ac:dyDescent="0.25">
      <c r="S85" s="29" t="s">
        <v>307</v>
      </c>
      <c r="T85" s="29" t="s">
        <v>308</v>
      </c>
    </row>
    <row r="86" spans="19:20" x14ac:dyDescent="0.25">
      <c r="S86" s="29" t="s">
        <v>309</v>
      </c>
      <c r="T86" s="29" t="s">
        <v>310</v>
      </c>
    </row>
    <row r="87" spans="19:20" x14ac:dyDescent="0.25">
      <c r="S87" s="29" t="s">
        <v>311</v>
      </c>
      <c r="T87" s="29" t="s">
        <v>312</v>
      </c>
    </row>
    <row r="88" spans="19:20" x14ac:dyDescent="0.25">
      <c r="S88" s="29" t="s">
        <v>313</v>
      </c>
      <c r="T88" s="29" t="s">
        <v>314</v>
      </c>
    </row>
    <row r="89" spans="19:20" x14ac:dyDescent="0.25">
      <c r="S89" s="29" t="s">
        <v>315</v>
      </c>
      <c r="T89" s="29" t="s">
        <v>316</v>
      </c>
    </row>
    <row r="90" spans="19:20" x14ac:dyDescent="0.25">
      <c r="S90" s="29" t="s">
        <v>317</v>
      </c>
      <c r="T90" s="29" t="s">
        <v>318</v>
      </c>
    </row>
    <row r="91" spans="19:20" x14ac:dyDescent="0.25">
      <c r="S91" s="29" t="s">
        <v>319</v>
      </c>
      <c r="T91" s="29" t="s">
        <v>320</v>
      </c>
    </row>
    <row r="92" spans="19:20" x14ac:dyDescent="0.25">
      <c r="S92" s="29" t="s">
        <v>321</v>
      </c>
      <c r="T92" s="29" t="s">
        <v>322</v>
      </c>
    </row>
    <row r="93" spans="19:20" x14ac:dyDescent="0.25">
      <c r="S93" s="29" t="s">
        <v>323</v>
      </c>
      <c r="T93" s="29" t="s">
        <v>324</v>
      </c>
    </row>
    <row r="94" spans="19:20" x14ac:dyDescent="0.25">
      <c r="S94" s="29" t="s">
        <v>325</v>
      </c>
      <c r="T94" s="29" t="s">
        <v>326</v>
      </c>
    </row>
    <row r="95" spans="19:20" x14ac:dyDescent="0.25">
      <c r="S95" s="29" t="s">
        <v>327</v>
      </c>
      <c r="T95" s="29" t="s">
        <v>328</v>
      </c>
    </row>
    <row r="96" spans="19:20" x14ac:dyDescent="0.25">
      <c r="S96" s="29" t="s">
        <v>329</v>
      </c>
      <c r="T96" s="29" t="s">
        <v>330</v>
      </c>
    </row>
    <row r="97" spans="19:20" x14ac:dyDescent="0.25">
      <c r="S97" s="29" t="s">
        <v>331</v>
      </c>
      <c r="T97" s="29" t="s">
        <v>332</v>
      </c>
    </row>
    <row r="98" spans="19:20" x14ac:dyDescent="0.25">
      <c r="S98" s="29" t="s">
        <v>333</v>
      </c>
      <c r="T98" s="29" t="s">
        <v>334</v>
      </c>
    </row>
    <row r="99" spans="19:20" x14ac:dyDescent="0.25">
      <c r="S99" s="29" t="s">
        <v>335</v>
      </c>
      <c r="T99" s="29" t="s">
        <v>336</v>
      </c>
    </row>
    <row r="100" spans="19:20" x14ac:dyDescent="0.25">
      <c r="S100" s="29" t="s">
        <v>337</v>
      </c>
      <c r="T100" s="29" t="s">
        <v>338</v>
      </c>
    </row>
    <row r="101" spans="19:20" x14ac:dyDescent="0.25">
      <c r="S101" s="29" t="s">
        <v>339</v>
      </c>
      <c r="T101" s="29" t="s">
        <v>340</v>
      </c>
    </row>
    <row r="102" spans="19:20" x14ac:dyDescent="0.25">
      <c r="S102" s="29" t="s">
        <v>341</v>
      </c>
      <c r="T102" s="29" t="s">
        <v>342</v>
      </c>
    </row>
    <row r="103" spans="19:20" x14ac:dyDescent="0.25">
      <c r="S103" s="29" t="s">
        <v>343</v>
      </c>
      <c r="T103" s="29" t="s">
        <v>344</v>
      </c>
    </row>
    <row r="104" spans="19:20" x14ac:dyDescent="0.25">
      <c r="S104" s="29" t="s">
        <v>345</v>
      </c>
      <c r="T104" s="29" t="s">
        <v>346</v>
      </c>
    </row>
    <row r="105" spans="19:20" x14ac:dyDescent="0.25">
      <c r="S105" s="29" t="s">
        <v>347</v>
      </c>
      <c r="T105" s="29" t="s">
        <v>348</v>
      </c>
    </row>
    <row r="106" spans="19:20" x14ac:dyDescent="0.25">
      <c r="S106" s="29" t="s">
        <v>349</v>
      </c>
      <c r="T106" s="29" t="s">
        <v>350</v>
      </c>
    </row>
    <row r="107" spans="19:20" x14ac:dyDescent="0.25">
      <c r="S107" s="29" t="s">
        <v>351</v>
      </c>
      <c r="T107" s="29" t="s">
        <v>352</v>
      </c>
    </row>
    <row r="108" spans="19:20" x14ac:dyDescent="0.25">
      <c r="S108" s="29" t="s">
        <v>353</v>
      </c>
      <c r="T108" s="29" t="s">
        <v>354</v>
      </c>
    </row>
    <row r="109" spans="19:20" x14ac:dyDescent="0.25">
      <c r="S109" s="29" t="s">
        <v>355</v>
      </c>
      <c r="T109" s="29" t="s">
        <v>356</v>
      </c>
    </row>
    <row r="110" spans="19:20" x14ac:dyDescent="0.25">
      <c r="S110" s="29" t="s">
        <v>357</v>
      </c>
      <c r="T110" s="29" t="s">
        <v>358</v>
      </c>
    </row>
    <row r="111" spans="19:20" x14ac:dyDescent="0.25">
      <c r="S111" s="29" t="s">
        <v>359</v>
      </c>
      <c r="T111" s="29" t="s">
        <v>360</v>
      </c>
    </row>
    <row r="112" spans="19:20" x14ac:dyDescent="0.25">
      <c r="S112" s="29" t="s">
        <v>361</v>
      </c>
      <c r="T112" s="29" t="s">
        <v>362</v>
      </c>
    </row>
    <row r="113" spans="19:20" x14ac:dyDescent="0.25">
      <c r="S113" s="29" t="s">
        <v>363</v>
      </c>
      <c r="T113" s="29" t="s">
        <v>364</v>
      </c>
    </row>
    <row r="114" spans="19:20" x14ac:dyDescent="0.25">
      <c r="S114" s="29" t="s">
        <v>365</v>
      </c>
      <c r="T114" s="29" t="s">
        <v>366</v>
      </c>
    </row>
    <row r="115" spans="19:20" x14ac:dyDescent="0.25">
      <c r="S115" s="29" t="s">
        <v>367</v>
      </c>
      <c r="T115" s="29" t="s">
        <v>368</v>
      </c>
    </row>
    <row r="116" spans="19:20" x14ac:dyDescent="0.25">
      <c r="S116" s="29" t="s">
        <v>369</v>
      </c>
      <c r="T116" s="29" t="s">
        <v>370</v>
      </c>
    </row>
    <row r="117" spans="19:20" x14ac:dyDescent="0.25">
      <c r="S117" s="29" t="s">
        <v>371</v>
      </c>
      <c r="T117" s="29" t="s">
        <v>372</v>
      </c>
    </row>
    <row r="118" spans="19:20" x14ac:dyDescent="0.25">
      <c r="S118" s="29" t="s">
        <v>373</v>
      </c>
      <c r="T118" s="29" t="s">
        <v>374</v>
      </c>
    </row>
    <row r="119" spans="19:20" x14ac:dyDescent="0.25">
      <c r="S119" s="29" t="s">
        <v>375</v>
      </c>
      <c r="T119" s="29" t="s">
        <v>376</v>
      </c>
    </row>
    <row r="120" spans="19:20" x14ac:dyDescent="0.25">
      <c r="S120" s="29" t="s">
        <v>377</v>
      </c>
      <c r="T120" s="29" t="s">
        <v>378</v>
      </c>
    </row>
    <row r="121" spans="19:20" x14ac:dyDescent="0.25">
      <c r="S121" s="29" t="s">
        <v>379</v>
      </c>
      <c r="T121" s="29" t="s">
        <v>380</v>
      </c>
    </row>
    <row r="122" spans="19:20" x14ac:dyDescent="0.25">
      <c r="S122" s="29" t="s">
        <v>381</v>
      </c>
      <c r="T122" s="29" t="s">
        <v>382</v>
      </c>
    </row>
    <row r="123" spans="19:20" x14ac:dyDescent="0.25">
      <c r="S123" s="29" t="s">
        <v>383</v>
      </c>
      <c r="T123" s="29" t="s">
        <v>384</v>
      </c>
    </row>
    <row r="124" spans="19:20" x14ac:dyDescent="0.25">
      <c r="S124" s="29" t="s">
        <v>385</v>
      </c>
      <c r="T124" s="29" t="s">
        <v>386</v>
      </c>
    </row>
    <row r="125" spans="19:20" x14ac:dyDescent="0.25">
      <c r="S125" s="29" t="s">
        <v>387</v>
      </c>
      <c r="T125" s="29" t="s">
        <v>388</v>
      </c>
    </row>
    <row r="126" spans="19:20" x14ac:dyDescent="0.25">
      <c r="S126" s="29" t="s">
        <v>389</v>
      </c>
      <c r="T126" s="29" t="s">
        <v>390</v>
      </c>
    </row>
    <row r="127" spans="19:20" x14ac:dyDescent="0.25">
      <c r="S127" s="29" t="s">
        <v>391</v>
      </c>
      <c r="T127" s="29" t="s">
        <v>392</v>
      </c>
    </row>
    <row r="128" spans="19:20" x14ac:dyDescent="0.25">
      <c r="S128" s="29" t="s">
        <v>393</v>
      </c>
      <c r="T128" s="29" t="s">
        <v>394</v>
      </c>
    </row>
    <row r="129" spans="19:20" x14ac:dyDescent="0.25">
      <c r="S129" s="29" t="s">
        <v>395</v>
      </c>
      <c r="T129" s="29" t="s">
        <v>396</v>
      </c>
    </row>
    <row r="130" spans="19:20" x14ac:dyDescent="0.25">
      <c r="S130" s="29" t="s">
        <v>397</v>
      </c>
      <c r="T130" s="29" t="s">
        <v>398</v>
      </c>
    </row>
    <row r="131" spans="19:20" x14ac:dyDescent="0.25">
      <c r="S131" s="29" t="s">
        <v>399</v>
      </c>
      <c r="T131" s="29" t="s">
        <v>400</v>
      </c>
    </row>
    <row r="132" spans="19:20" x14ac:dyDescent="0.25">
      <c r="S132" s="29" t="s">
        <v>401</v>
      </c>
      <c r="T132" s="29" t="s">
        <v>402</v>
      </c>
    </row>
    <row r="133" spans="19:20" x14ac:dyDescent="0.25">
      <c r="S133" s="29" t="s">
        <v>403</v>
      </c>
      <c r="T133" s="29" t="s">
        <v>404</v>
      </c>
    </row>
    <row r="134" spans="19:20" x14ac:dyDescent="0.25">
      <c r="S134" s="29" t="s">
        <v>405</v>
      </c>
      <c r="T134" s="29" t="s">
        <v>406</v>
      </c>
    </row>
    <row r="135" spans="19:20" x14ac:dyDescent="0.25">
      <c r="S135" s="29" t="s">
        <v>407</v>
      </c>
      <c r="T135" s="29" t="s">
        <v>408</v>
      </c>
    </row>
    <row r="136" spans="19:20" x14ac:dyDescent="0.25">
      <c r="S136" s="29" t="s">
        <v>409</v>
      </c>
      <c r="T136" s="29" t="s">
        <v>410</v>
      </c>
    </row>
    <row r="137" spans="19:20" x14ac:dyDescent="0.25">
      <c r="S137" s="29" t="s">
        <v>411</v>
      </c>
      <c r="T137" s="29" t="s">
        <v>412</v>
      </c>
    </row>
    <row r="138" spans="19:20" x14ac:dyDescent="0.25">
      <c r="S138" s="29" t="s">
        <v>413</v>
      </c>
      <c r="T138" s="29" t="s">
        <v>414</v>
      </c>
    </row>
    <row r="139" spans="19:20" x14ac:dyDescent="0.25">
      <c r="S139" s="29" t="s">
        <v>415</v>
      </c>
      <c r="T139" s="29" t="s">
        <v>416</v>
      </c>
    </row>
    <row r="140" spans="19:20" x14ac:dyDescent="0.25">
      <c r="S140" s="29" t="s">
        <v>417</v>
      </c>
      <c r="T140" s="29" t="s">
        <v>418</v>
      </c>
    </row>
    <row r="141" spans="19:20" x14ac:dyDescent="0.25">
      <c r="S141" s="29" t="s">
        <v>419</v>
      </c>
      <c r="T141" s="29" t="s">
        <v>420</v>
      </c>
    </row>
    <row r="142" spans="19:20" x14ac:dyDescent="0.25">
      <c r="S142" s="29" t="s">
        <v>421</v>
      </c>
      <c r="T142" s="29" t="s">
        <v>422</v>
      </c>
    </row>
    <row r="143" spans="19:20" x14ac:dyDescent="0.25">
      <c r="S143" s="29" t="s">
        <v>423</v>
      </c>
      <c r="T143" s="29" t="s">
        <v>424</v>
      </c>
    </row>
    <row r="144" spans="19:20" x14ac:dyDescent="0.25">
      <c r="S144" s="29" t="s">
        <v>425</v>
      </c>
      <c r="T144" s="29" t="s">
        <v>426</v>
      </c>
    </row>
    <row r="145" spans="19:20" x14ac:dyDescent="0.25">
      <c r="S145" s="29" t="s">
        <v>427</v>
      </c>
      <c r="T145" s="29" t="s">
        <v>428</v>
      </c>
    </row>
    <row r="146" spans="19:20" x14ac:dyDescent="0.25">
      <c r="S146" s="29" t="s">
        <v>429</v>
      </c>
      <c r="T146" s="29" t="s">
        <v>430</v>
      </c>
    </row>
    <row r="147" spans="19:20" x14ac:dyDescent="0.25">
      <c r="S147" s="29" t="s">
        <v>431</v>
      </c>
      <c r="T147" s="29" t="s">
        <v>432</v>
      </c>
    </row>
    <row r="148" spans="19:20" x14ac:dyDescent="0.25">
      <c r="S148" s="29" t="s">
        <v>433</v>
      </c>
      <c r="T148" s="29" t="s">
        <v>434</v>
      </c>
    </row>
    <row r="149" spans="19:20" x14ac:dyDescent="0.25">
      <c r="S149" s="29" t="s">
        <v>435</v>
      </c>
      <c r="T149" s="29" t="s">
        <v>436</v>
      </c>
    </row>
    <row r="150" spans="19:20" x14ac:dyDescent="0.25">
      <c r="S150" s="29" t="s">
        <v>437</v>
      </c>
      <c r="T150" s="29" t="s">
        <v>438</v>
      </c>
    </row>
    <row r="151" spans="19:20" x14ac:dyDescent="0.25">
      <c r="S151" s="29" t="s">
        <v>439</v>
      </c>
      <c r="T151" s="29" t="s">
        <v>440</v>
      </c>
    </row>
    <row r="152" spans="19:20" x14ac:dyDescent="0.25">
      <c r="S152" s="29" t="s">
        <v>441</v>
      </c>
      <c r="T152" s="29" t="s">
        <v>442</v>
      </c>
    </row>
    <row r="153" spans="19:20" x14ac:dyDescent="0.25">
      <c r="S153" s="29" t="s">
        <v>443</v>
      </c>
      <c r="T153" s="29" t="s">
        <v>444</v>
      </c>
    </row>
    <row r="154" spans="19:20" x14ac:dyDescent="0.25">
      <c r="S154" s="29" t="s">
        <v>445</v>
      </c>
      <c r="T154" s="29" t="s">
        <v>446</v>
      </c>
    </row>
    <row r="155" spans="19:20" x14ac:dyDescent="0.25">
      <c r="S155" s="29" t="s">
        <v>447</v>
      </c>
      <c r="T155" s="29" t="s">
        <v>448</v>
      </c>
    </row>
    <row r="156" spans="19:20" x14ac:dyDescent="0.25">
      <c r="S156" s="29" t="s">
        <v>449</v>
      </c>
      <c r="T156" s="29" t="s">
        <v>450</v>
      </c>
    </row>
    <row r="157" spans="19:20" x14ac:dyDescent="0.25">
      <c r="S157" s="29" t="s">
        <v>451</v>
      </c>
      <c r="T157" s="29" t="s">
        <v>452</v>
      </c>
    </row>
    <row r="158" spans="19:20" x14ac:dyDescent="0.25">
      <c r="S158" s="29" t="s">
        <v>453</v>
      </c>
      <c r="T158" s="29" t="s">
        <v>454</v>
      </c>
    </row>
    <row r="159" spans="19:20" x14ac:dyDescent="0.25">
      <c r="S159" s="29" t="s">
        <v>455</v>
      </c>
      <c r="T159" s="29" t="s">
        <v>456</v>
      </c>
    </row>
    <row r="160" spans="19:20" x14ac:dyDescent="0.25">
      <c r="S160" s="29" t="s">
        <v>457</v>
      </c>
      <c r="T160" s="29" t="s">
        <v>458</v>
      </c>
    </row>
    <row r="161" spans="19:20" x14ac:dyDescent="0.25">
      <c r="S161" s="29" t="s">
        <v>459</v>
      </c>
      <c r="T161" s="29" t="s">
        <v>460</v>
      </c>
    </row>
    <row r="162" spans="19:20" x14ac:dyDescent="0.25">
      <c r="S162" s="29" t="s">
        <v>461</v>
      </c>
      <c r="T162" s="29" t="s">
        <v>462</v>
      </c>
    </row>
    <row r="163" spans="19:20" x14ac:dyDescent="0.25">
      <c r="S163" s="29" t="s">
        <v>463</v>
      </c>
      <c r="T163" s="29" t="s">
        <v>464</v>
      </c>
    </row>
    <row r="164" spans="19:20" x14ac:dyDescent="0.25">
      <c r="S164" s="29" t="s">
        <v>465</v>
      </c>
      <c r="T164" s="29" t="s">
        <v>466</v>
      </c>
    </row>
    <row r="165" spans="19:20" x14ac:dyDescent="0.25">
      <c r="S165" s="29" t="s">
        <v>467</v>
      </c>
      <c r="T165" s="29" t="s">
        <v>468</v>
      </c>
    </row>
    <row r="166" spans="19:20" x14ac:dyDescent="0.25">
      <c r="S166" s="29" t="s">
        <v>790</v>
      </c>
      <c r="T166" s="29" t="s">
        <v>791</v>
      </c>
    </row>
    <row r="167" spans="19:20" x14ac:dyDescent="0.25">
      <c r="S167" s="29" t="s">
        <v>469</v>
      </c>
      <c r="T167" s="29" t="s">
        <v>470</v>
      </c>
    </row>
    <row r="168" spans="19:20" x14ac:dyDescent="0.25">
      <c r="S168" s="29" t="s">
        <v>471</v>
      </c>
      <c r="T168" s="29" t="s">
        <v>472</v>
      </c>
    </row>
    <row r="169" spans="19:20" x14ac:dyDescent="0.25">
      <c r="S169" s="29" t="s">
        <v>473</v>
      </c>
      <c r="T169" s="29" t="s">
        <v>474</v>
      </c>
    </row>
    <row r="170" spans="19:20" x14ac:dyDescent="0.25">
      <c r="S170" s="29" t="s">
        <v>475</v>
      </c>
      <c r="T170" s="29" t="s">
        <v>476</v>
      </c>
    </row>
    <row r="171" spans="19:20" x14ac:dyDescent="0.25">
      <c r="S171" s="29" t="s">
        <v>477</v>
      </c>
      <c r="T171" s="29" t="s">
        <v>478</v>
      </c>
    </row>
    <row r="172" spans="19:20" x14ac:dyDescent="0.25">
      <c r="S172" s="29" t="s">
        <v>479</v>
      </c>
      <c r="T172" s="29" t="s">
        <v>480</v>
      </c>
    </row>
    <row r="173" spans="19:20" x14ac:dyDescent="0.25">
      <c r="S173" s="29" t="s">
        <v>481</v>
      </c>
      <c r="T173" s="29" t="s">
        <v>482</v>
      </c>
    </row>
    <row r="174" spans="19:20" x14ac:dyDescent="0.25">
      <c r="S174" s="29" t="s">
        <v>483</v>
      </c>
      <c r="T174" s="29" t="s">
        <v>484</v>
      </c>
    </row>
    <row r="175" spans="19:20" x14ac:dyDescent="0.25">
      <c r="S175" s="29" t="s">
        <v>485</v>
      </c>
      <c r="T175" s="29" t="s">
        <v>486</v>
      </c>
    </row>
    <row r="176" spans="19:20" x14ac:dyDescent="0.25">
      <c r="S176" s="29" t="s">
        <v>487</v>
      </c>
      <c r="T176" s="29" t="s">
        <v>488</v>
      </c>
    </row>
    <row r="177" spans="19:20" x14ac:dyDescent="0.25">
      <c r="S177" s="29" t="s">
        <v>489</v>
      </c>
      <c r="T177" s="29" t="s">
        <v>490</v>
      </c>
    </row>
    <row r="178" spans="19:20" x14ac:dyDescent="0.25">
      <c r="S178" s="29" t="s">
        <v>491</v>
      </c>
      <c r="T178" s="29" t="s">
        <v>492</v>
      </c>
    </row>
    <row r="179" spans="19:20" x14ac:dyDescent="0.25">
      <c r="S179" s="29" t="s">
        <v>493</v>
      </c>
      <c r="T179" s="29" t="s">
        <v>494</v>
      </c>
    </row>
    <row r="180" spans="19:20" x14ac:dyDescent="0.25">
      <c r="S180" s="29" t="s">
        <v>495</v>
      </c>
      <c r="T180" s="29" t="s">
        <v>496</v>
      </c>
    </row>
    <row r="181" spans="19:20" x14ac:dyDescent="0.25">
      <c r="S181" s="29" t="s">
        <v>497</v>
      </c>
      <c r="T181" s="29" t="s">
        <v>498</v>
      </c>
    </row>
    <row r="182" spans="19:20" x14ac:dyDescent="0.25">
      <c r="S182" s="29" t="s">
        <v>499</v>
      </c>
      <c r="T182" s="29" t="s">
        <v>500</v>
      </c>
    </row>
    <row r="183" spans="19:20" x14ac:dyDescent="0.25">
      <c r="S183" s="29" t="s">
        <v>501</v>
      </c>
      <c r="T183" s="29" t="s">
        <v>502</v>
      </c>
    </row>
    <row r="184" spans="19:20" x14ac:dyDescent="0.25">
      <c r="S184" s="29" t="s">
        <v>503</v>
      </c>
      <c r="T184" s="29" t="s">
        <v>504</v>
      </c>
    </row>
    <row r="185" spans="19:20" x14ac:dyDescent="0.25">
      <c r="S185" s="29" t="s">
        <v>505</v>
      </c>
      <c r="T185" s="29" t="s">
        <v>506</v>
      </c>
    </row>
    <row r="186" spans="19:20" x14ac:dyDescent="0.25">
      <c r="S186" s="29" t="s">
        <v>507</v>
      </c>
      <c r="T186" s="29" t="s">
        <v>508</v>
      </c>
    </row>
    <row r="187" spans="19:20" x14ac:dyDescent="0.25">
      <c r="S187" s="29" t="s">
        <v>509</v>
      </c>
      <c r="T187" s="29" t="s">
        <v>510</v>
      </c>
    </row>
    <row r="188" spans="19:20" x14ac:dyDescent="0.25">
      <c r="S188" s="29" t="s">
        <v>511</v>
      </c>
      <c r="T188" s="29" t="s">
        <v>512</v>
      </c>
    </row>
    <row r="189" spans="19:20" x14ac:dyDescent="0.25">
      <c r="S189" s="29" t="s">
        <v>513</v>
      </c>
      <c r="T189" s="29" t="s">
        <v>514</v>
      </c>
    </row>
    <row r="190" spans="19:20" x14ac:dyDescent="0.25">
      <c r="S190" s="29" t="s">
        <v>515</v>
      </c>
      <c r="T190" s="29" t="s">
        <v>516</v>
      </c>
    </row>
    <row r="191" spans="19:20" x14ac:dyDescent="0.25">
      <c r="S191" s="29" t="s">
        <v>517</v>
      </c>
      <c r="T191" s="29" t="s">
        <v>518</v>
      </c>
    </row>
    <row r="192" spans="19:20" x14ac:dyDescent="0.25">
      <c r="S192" s="29" t="s">
        <v>519</v>
      </c>
      <c r="T192" s="29" t="s">
        <v>520</v>
      </c>
    </row>
    <row r="193" spans="19:20" x14ac:dyDescent="0.25">
      <c r="S193" s="29" t="s">
        <v>521</v>
      </c>
      <c r="T193" s="29" t="s">
        <v>522</v>
      </c>
    </row>
    <row r="194" spans="19:20" x14ac:dyDescent="0.25">
      <c r="S194" s="29" t="s">
        <v>523</v>
      </c>
      <c r="T194" s="29" t="s">
        <v>524</v>
      </c>
    </row>
    <row r="195" spans="19:20" x14ac:dyDescent="0.25">
      <c r="S195" s="29" t="s">
        <v>525</v>
      </c>
      <c r="T195" s="29" t="s">
        <v>526</v>
      </c>
    </row>
    <row r="196" spans="19:20" x14ac:dyDescent="0.25">
      <c r="S196" s="29" t="s">
        <v>527</v>
      </c>
      <c r="T196" s="29" t="s">
        <v>528</v>
      </c>
    </row>
    <row r="197" spans="19:20" x14ac:dyDescent="0.25">
      <c r="S197" s="29" t="s">
        <v>529</v>
      </c>
      <c r="T197" s="29" t="s">
        <v>530</v>
      </c>
    </row>
    <row r="198" spans="19:20" x14ac:dyDescent="0.25">
      <c r="S198" s="29" t="s">
        <v>531</v>
      </c>
      <c r="T198" s="29" t="s">
        <v>532</v>
      </c>
    </row>
    <row r="199" spans="19:20" x14ac:dyDescent="0.25">
      <c r="S199" s="29" t="s">
        <v>533</v>
      </c>
      <c r="T199" s="29" t="s">
        <v>534</v>
      </c>
    </row>
    <row r="200" spans="19:20" x14ac:dyDescent="0.25">
      <c r="S200" s="29" t="s">
        <v>535</v>
      </c>
      <c r="T200" s="29" t="s">
        <v>536</v>
      </c>
    </row>
    <row r="201" spans="19:20" x14ac:dyDescent="0.25">
      <c r="S201" s="29" t="s">
        <v>537</v>
      </c>
      <c r="T201" s="29" t="s">
        <v>538</v>
      </c>
    </row>
    <row r="202" spans="19:20" x14ac:dyDescent="0.25">
      <c r="S202" s="29" t="s">
        <v>539</v>
      </c>
      <c r="T202" s="29" t="s">
        <v>540</v>
      </c>
    </row>
    <row r="203" spans="19:20" x14ac:dyDescent="0.25">
      <c r="S203" s="29" t="s">
        <v>541</v>
      </c>
      <c r="T203" s="29" t="s">
        <v>542</v>
      </c>
    </row>
    <row r="204" spans="19:20" x14ac:dyDescent="0.25">
      <c r="S204" s="29" t="s">
        <v>543</v>
      </c>
      <c r="T204" s="29" t="s">
        <v>544</v>
      </c>
    </row>
    <row r="205" spans="19:20" x14ac:dyDescent="0.25">
      <c r="S205" s="29" t="s">
        <v>545</v>
      </c>
      <c r="T205" s="29" t="s">
        <v>546</v>
      </c>
    </row>
    <row r="206" spans="19:20" x14ac:dyDescent="0.25">
      <c r="S206" s="29" t="s">
        <v>547</v>
      </c>
      <c r="T206" s="29" t="s">
        <v>548</v>
      </c>
    </row>
    <row r="207" spans="19:20" x14ac:dyDescent="0.25">
      <c r="S207" s="29" t="s">
        <v>549</v>
      </c>
      <c r="T207" s="29" t="s">
        <v>550</v>
      </c>
    </row>
    <row r="208" spans="19:20" x14ac:dyDescent="0.25">
      <c r="S208" s="29" t="s">
        <v>551</v>
      </c>
      <c r="T208" s="29" t="s">
        <v>552</v>
      </c>
    </row>
    <row r="209" spans="19:20" x14ac:dyDescent="0.25">
      <c r="S209" s="29" t="s">
        <v>553</v>
      </c>
      <c r="T209" s="29" t="s">
        <v>554</v>
      </c>
    </row>
    <row r="210" spans="19:20" x14ac:dyDescent="0.25">
      <c r="S210" s="29" t="s">
        <v>555</v>
      </c>
      <c r="T210" s="29" t="s">
        <v>556</v>
      </c>
    </row>
    <row r="211" spans="19:20" x14ac:dyDescent="0.25">
      <c r="S211" s="29" t="s">
        <v>557</v>
      </c>
      <c r="T211" s="29" t="s">
        <v>558</v>
      </c>
    </row>
    <row r="212" spans="19:20" x14ac:dyDescent="0.25">
      <c r="S212" s="29" t="s">
        <v>559</v>
      </c>
      <c r="T212" s="29" t="s">
        <v>560</v>
      </c>
    </row>
    <row r="213" spans="19:20" x14ac:dyDescent="0.25">
      <c r="S213" s="29" t="s">
        <v>561</v>
      </c>
      <c r="T213" s="29" t="s">
        <v>562</v>
      </c>
    </row>
    <row r="214" spans="19:20" x14ac:dyDescent="0.25">
      <c r="S214" s="29" t="s">
        <v>563</v>
      </c>
      <c r="T214" s="29" t="s">
        <v>564</v>
      </c>
    </row>
    <row r="215" spans="19:20" x14ac:dyDescent="0.25">
      <c r="S215" s="29" t="s">
        <v>565</v>
      </c>
      <c r="T215" s="29" t="s">
        <v>566</v>
      </c>
    </row>
    <row r="216" spans="19:20" x14ac:dyDescent="0.25">
      <c r="S216" s="29" t="s">
        <v>567</v>
      </c>
      <c r="T216" s="29" t="s">
        <v>568</v>
      </c>
    </row>
    <row r="217" spans="19:20" x14ac:dyDescent="0.25">
      <c r="S217" s="29" t="s">
        <v>569</v>
      </c>
      <c r="T217" s="29" t="s">
        <v>570</v>
      </c>
    </row>
    <row r="218" spans="19:20" x14ac:dyDescent="0.25">
      <c r="S218" s="29" t="s">
        <v>571</v>
      </c>
      <c r="T218" s="29" t="s">
        <v>572</v>
      </c>
    </row>
    <row r="219" spans="19:20" x14ac:dyDescent="0.25">
      <c r="S219" s="29" t="s">
        <v>573</v>
      </c>
      <c r="T219" s="29" t="s">
        <v>574</v>
      </c>
    </row>
    <row r="220" spans="19:20" x14ac:dyDescent="0.25">
      <c r="S220" s="29" t="s">
        <v>575</v>
      </c>
      <c r="T220" s="29" t="s">
        <v>576</v>
      </c>
    </row>
    <row r="221" spans="19:20" x14ac:dyDescent="0.25">
      <c r="S221" s="29" t="s">
        <v>577</v>
      </c>
      <c r="T221" s="29" t="s">
        <v>578</v>
      </c>
    </row>
    <row r="222" spans="19:20" x14ac:dyDescent="0.25">
      <c r="S222" s="29" t="s">
        <v>579</v>
      </c>
      <c r="T222" s="29" t="s">
        <v>580</v>
      </c>
    </row>
    <row r="223" spans="19:20" x14ac:dyDescent="0.25">
      <c r="S223" s="29" t="s">
        <v>581</v>
      </c>
      <c r="T223" s="29" t="s">
        <v>582</v>
      </c>
    </row>
    <row r="224" spans="19:20" x14ac:dyDescent="0.25">
      <c r="S224" s="29" t="s">
        <v>583</v>
      </c>
      <c r="T224" s="29" t="s">
        <v>584</v>
      </c>
    </row>
    <row r="225" spans="19:20" x14ac:dyDescent="0.25">
      <c r="S225" s="29" t="s">
        <v>585</v>
      </c>
      <c r="T225" s="29" t="s">
        <v>586</v>
      </c>
    </row>
    <row r="226" spans="19:20" x14ac:dyDescent="0.25">
      <c r="S226" s="29" t="s">
        <v>587</v>
      </c>
      <c r="T226" s="29" t="s">
        <v>588</v>
      </c>
    </row>
    <row r="227" spans="19:20" x14ac:dyDescent="0.25">
      <c r="S227" s="29" t="s">
        <v>589</v>
      </c>
      <c r="T227" s="29" t="s">
        <v>590</v>
      </c>
    </row>
    <row r="228" spans="19:20" x14ac:dyDescent="0.25">
      <c r="S228" s="29" t="s">
        <v>591</v>
      </c>
      <c r="T228" s="29" t="s">
        <v>592</v>
      </c>
    </row>
    <row r="229" spans="19:20" x14ac:dyDescent="0.25">
      <c r="S229" s="29" t="s">
        <v>593</v>
      </c>
      <c r="T229" s="29" t="s">
        <v>594</v>
      </c>
    </row>
    <row r="230" spans="19:20" x14ac:dyDescent="0.25">
      <c r="S230" s="29" t="s">
        <v>595</v>
      </c>
      <c r="T230" s="29" t="s">
        <v>596</v>
      </c>
    </row>
    <row r="231" spans="19:20" x14ac:dyDescent="0.25">
      <c r="S231" s="29" t="s">
        <v>597</v>
      </c>
      <c r="T231" s="29" t="s">
        <v>598</v>
      </c>
    </row>
    <row r="232" spans="19:20" x14ac:dyDescent="0.25">
      <c r="S232" s="29" t="s">
        <v>599</v>
      </c>
      <c r="T232" s="29" t="s">
        <v>600</v>
      </c>
    </row>
    <row r="233" spans="19:20" x14ac:dyDescent="0.25">
      <c r="S233" s="29" t="s">
        <v>601</v>
      </c>
      <c r="T233" s="29" t="s">
        <v>602</v>
      </c>
    </row>
    <row r="234" spans="19:20" x14ac:dyDescent="0.25">
      <c r="S234" s="29" t="s">
        <v>603</v>
      </c>
      <c r="T234" s="29" t="s">
        <v>604</v>
      </c>
    </row>
    <row r="235" spans="19:20" x14ac:dyDescent="0.25">
      <c r="S235" s="29" t="s">
        <v>605</v>
      </c>
      <c r="T235" s="29" t="s">
        <v>606</v>
      </c>
    </row>
    <row r="236" spans="19:20" x14ac:dyDescent="0.25">
      <c r="S236" s="29" t="s">
        <v>607</v>
      </c>
      <c r="T236" s="29" t="s">
        <v>608</v>
      </c>
    </row>
    <row r="237" spans="19:20" x14ac:dyDescent="0.25">
      <c r="S237" s="29" t="s">
        <v>609</v>
      </c>
      <c r="T237" s="29" t="s">
        <v>610</v>
      </c>
    </row>
    <row r="238" spans="19:20" x14ac:dyDescent="0.25">
      <c r="S238" s="29" t="s">
        <v>611</v>
      </c>
      <c r="T238" s="29" t="s">
        <v>612</v>
      </c>
    </row>
    <row r="239" spans="19:20" x14ac:dyDescent="0.25">
      <c r="S239" s="29" t="s">
        <v>613</v>
      </c>
      <c r="T239" s="29" t="s">
        <v>614</v>
      </c>
    </row>
    <row r="240" spans="19:20" x14ac:dyDescent="0.25">
      <c r="S240" s="29" t="s">
        <v>615</v>
      </c>
      <c r="T240" s="29" t="s">
        <v>616</v>
      </c>
    </row>
    <row r="241" spans="19:20" x14ac:dyDescent="0.25">
      <c r="S241" s="29" t="s">
        <v>617</v>
      </c>
      <c r="T241" s="29" t="s">
        <v>618</v>
      </c>
    </row>
    <row r="242" spans="19:20" x14ac:dyDescent="0.25">
      <c r="S242" s="29" t="s">
        <v>619</v>
      </c>
      <c r="T242" s="29" t="s">
        <v>620</v>
      </c>
    </row>
    <row r="243" spans="19:20" x14ac:dyDescent="0.25">
      <c r="S243" s="29" t="s">
        <v>621</v>
      </c>
      <c r="T243" s="29" t="s">
        <v>622</v>
      </c>
    </row>
    <row r="244" spans="19:20" x14ac:dyDescent="0.25">
      <c r="S244" s="29" t="s">
        <v>623</v>
      </c>
      <c r="T244" s="29" t="s">
        <v>624</v>
      </c>
    </row>
    <row r="245" spans="19:20" x14ac:dyDescent="0.25">
      <c r="S245" s="29" t="s">
        <v>625</v>
      </c>
      <c r="T245" s="29" t="s">
        <v>626</v>
      </c>
    </row>
    <row r="246" spans="19:20" x14ac:dyDescent="0.25">
      <c r="S246" s="29" t="s">
        <v>627</v>
      </c>
      <c r="T246" s="29" t="s">
        <v>628</v>
      </c>
    </row>
    <row r="247" spans="19:20" x14ac:dyDescent="0.25">
      <c r="S247" s="29" t="s">
        <v>629</v>
      </c>
      <c r="T247" s="29" t="s">
        <v>630</v>
      </c>
    </row>
    <row r="248" spans="19:20" x14ac:dyDescent="0.25">
      <c r="S248" s="29" t="s">
        <v>631</v>
      </c>
      <c r="T248" s="29" t="s">
        <v>632</v>
      </c>
    </row>
    <row r="249" spans="19:20" x14ac:dyDescent="0.25">
      <c r="S249" s="29" t="s">
        <v>633</v>
      </c>
      <c r="T249" s="29" t="s">
        <v>634</v>
      </c>
    </row>
    <row r="250" spans="19:20" x14ac:dyDescent="0.25">
      <c r="S250" s="29" t="s">
        <v>635</v>
      </c>
      <c r="T250" s="29" t="s">
        <v>636</v>
      </c>
    </row>
    <row r="251" spans="19:20" x14ac:dyDescent="0.25">
      <c r="S251" s="29" t="s">
        <v>637</v>
      </c>
      <c r="T251" s="29" t="s">
        <v>638</v>
      </c>
    </row>
    <row r="252" spans="19:20" x14ac:dyDescent="0.25">
      <c r="S252" s="29" t="s">
        <v>639</v>
      </c>
      <c r="T252" s="29" t="s">
        <v>640</v>
      </c>
    </row>
    <row r="253" spans="19:20" x14ac:dyDescent="0.25">
      <c r="S253" s="29" t="s">
        <v>641</v>
      </c>
      <c r="T253" s="29" t="s">
        <v>642</v>
      </c>
    </row>
    <row r="254" spans="19:20" x14ac:dyDescent="0.25">
      <c r="S254" s="29" t="s">
        <v>643</v>
      </c>
      <c r="T254" s="29" t="s">
        <v>644</v>
      </c>
    </row>
    <row r="255" spans="19:20" x14ac:dyDescent="0.25">
      <c r="S255" s="29" t="s">
        <v>645</v>
      </c>
      <c r="T255" s="29" t="s">
        <v>646</v>
      </c>
    </row>
    <row r="256" spans="19:20" x14ac:dyDescent="0.25">
      <c r="S256" s="29" t="s">
        <v>647</v>
      </c>
      <c r="T256" s="29" t="s">
        <v>648</v>
      </c>
    </row>
    <row r="257" spans="19:20" x14ac:dyDescent="0.25">
      <c r="S257" s="29" t="s">
        <v>649</v>
      </c>
      <c r="T257" s="29" t="s">
        <v>650</v>
      </c>
    </row>
    <row r="258" spans="19:20" x14ac:dyDescent="0.25">
      <c r="S258" s="29" t="s">
        <v>651</v>
      </c>
      <c r="T258" s="29" t="s">
        <v>652</v>
      </c>
    </row>
    <row r="259" spans="19:20" x14ac:dyDescent="0.25">
      <c r="S259" s="29" t="s">
        <v>653</v>
      </c>
      <c r="T259" s="29" t="s">
        <v>654</v>
      </c>
    </row>
    <row r="260" spans="19:20" x14ac:dyDescent="0.25">
      <c r="S260" s="29" t="s">
        <v>655</v>
      </c>
      <c r="T260" s="29" t="s">
        <v>656</v>
      </c>
    </row>
    <row r="261" spans="19:20" x14ac:dyDescent="0.25">
      <c r="S261" s="29" t="s">
        <v>657</v>
      </c>
      <c r="T261" s="29" t="s">
        <v>658</v>
      </c>
    </row>
    <row r="262" spans="19:20" x14ac:dyDescent="0.25">
      <c r="S262" s="29" t="s">
        <v>659</v>
      </c>
      <c r="T262" s="29" t="s">
        <v>660</v>
      </c>
    </row>
    <row r="263" spans="19:20" x14ac:dyDescent="0.25">
      <c r="S263" s="29" t="s">
        <v>661</v>
      </c>
      <c r="T263" s="29" t="s">
        <v>662</v>
      </c>
    </row>
    <row r="264" spans="19:20" x14ac:dyDescent="0.25">
      <c r="S264" s="29" t="s">
        <v>663</v>
      </c>
      <c r="T264" s="29" t="s">
        <v>664</v>
      </c>
    </row>
    <row r="265" spans="19:20" x14ac:dyDescent="0.25">
      <c r="S265" s="29" t="s">
        <v>665</v>
      </c>
      <c r="T265" s="29" t="s">
        <v>666</v>
      </c>
    </row>
    <row r="266" spans="19:20" x14ac:dyDescent="0.25">
      <c r="S266" s="29" t="s">
        <v>667</v>
      </c>
      <c r="T266" s="29" t="s">
        <v>668</v>
      </c>
    </row>
    <row r="267" spans="19:20" x14ac:dyDescent="0.25">
      <c r="S267" s="29" t="s">
        <v>669</v>
      </c>
      <c r="T267" s="29" t="s">
        <v>670</v>
      </c>
    </row>
    <row r="268" spans="19:20" x14ac:dyDescent="0.25">
      <c r="S268" s="29" t="s">
        <v>671</v>
      </c>
      <c r="T268" s="29" t="s">
        <v>672</v>
      </c>
    </row>
    <row r="269" spans="19:20" x14ac:dyDescent="0.25">
      <c r="S269" s="29" t="s">
        <v>673</v>
      </c>
      <c r="T269" s="29" t="s">
        <v>674</v>
      </c>
    </row>
    <row r="270" spans="19:20" x14ac:dyDescent="0.25">
      <c r="S270" s="29" t="s">
        <v>675</v>
      </c>
      <c r="T270" s="29" t="s">
        <v>676</v>
      </c>
    </row>
    <row r="271" spans="19:20" x14ac:dyDescent="0.25">
      <c r="S271" s="29" t="s">
        <v>677</v>
      </c>
      <c r="T271" s="29" t="s">
        <v>678</v>
      </c>
    </row>
    <row r="272" spans="19:20" x14ac:dyDescent="0.25">
      <c r="S272" s="29" t="s">
        <v>679</v>
      </c>
      <c r="T272" s="29" t="s">
        <v>680</v>
      </c>
    </row>
    <row r="273" spans="19:20" x14ac:dyDescent="0.25">
      <c r="S273" s="29" t="s">
        <v>681</v>
      </c>
      <c r="T273" s="29" t="s">
        <v>682</v>
      </c>
    </row>
    <row r="274" spans="19:20" x14ac:dyDescent="0.25">
      <c r="S274" s="29" t="s">
        <v>683</v>
      </c>
      <c r="T274" s="29" t="s">
        <v>684</v>
      </c>
    </row>
    <row r="275" spans="19:20" x14ac:dyDescent="0.25">
      <c r="S275" s="29" t="s">
        <v>685</v>
      </c>
      <c r="T275" s="29" t="s">
        <v>686</v>
      </c>
    </row>
    <row r="276" spans="19:20" x14ac:dyDescent="0.25">
      <c r="S276" s="29" t="s">
        <v>687</v>
      </c>
      <c r="T276" s="29" t="s">
        <v>688</v>
      </c>
    </row>
    <row r="277" spans="19:20" x14ac:dyDescent="0.25">
      <c r="S277" s="29" t="s">
        <v>689</v>
      </c>
      <c r="T277" s="29" t="s">
        <v>690</v>
      </c>
    </row>
    <row r="278" spans="19:20" x14ac:dyDescent="0.25">
      <c r="S278" s="29" t="s">
        <v>691</v>
      </c>
      <c r="T278" s="29" t="s">
        <v>692</v>
      </c>
    </row>
    <row r="279" spans="19:20" x14ac:dyDescent="0.25">
      <c r="S279" s="29" t="s">
        <v>693</v>
      </c>
      <c r="T279" s="29" t="s">
        <v>694</v>
      </c>
    </row>
    <row r="280" spans="19:20" x14ac:dyDescent="0.25">
      <c r="S280" s="29" t="s">
        <v>695</v>
      </c>
      <c r="T280" s="29" t="s">
        <v>696</v>
      </c>
    </row>
    <row r="281" spans="19:20" x14ac:dyDescent="0.25">
      <c r="S281" s="29" t="s">
        <v>697</v>
      </c>
      <c r="T281" s="29" t="s">
        <v>698</v>
      </c>
    </row>
    <row r="282" spans="19:20" x14ac:dyDescent="0.25">
      <c r="S282" s="29" t="s">
        <v>699</v>
      </c>
      <c r="T282" s="29" t="s">
        <v>700</v>
      </c>
    </row>
    <row r="283" spans="19:20" x14ac:dyDescent="0.25">
      <c r="S283" s="29" t="s">
        <v>701</v>
      </c>
      <c r="T283" s="29" t="s">
        <v>702</v>
      </c>
    </row>
    <row r="284" spans="19:20" x14ac:dyDescent="0.25">
      <c r="S284" s="29" t="s">
        <v>703</v>
      </c>
      <c r="T284" s="29" t="s">
        <v>704</v>
      </c>
    </row>
    <row r="285" spans="19:20" x14ac:dyDescent="0.25">
      <c r="S285" s="29" t="s">
        <v>705</v>
      </c>
      <c r="T285" s="29" t="s">
        <v>706</v>
      </c>
    </row>
    <row r="286" spans="19:20" x14ac:dyDescent="0.25">
      <c r="S286" s="29" t="s">
        <v>707</v>
      </c>
      <c r="T286" s="29" t="s">
        <v>708</v>
      </c>
    </row>
    <row r="287" spans="19:20" x14ac:dyDescent="0.25">
      <c r="S287" s="29" t="s">
        <v>709</v>
      </c>
      <c r="T287" s="29" t="s">
        <v>710</v>
      </c>
    </row>
    <row r="288" spans="19:20" x14ac:dyDescent="0.25">
      <c r="S288" s="29" t="s">
        <v>711</v>
      </c>
      <c r="T288" s="29" t="s">
        <v>712</v>
      </c>
    </row>
    <row r="289" spans="19:20" x14ac:dyDescent="0.25">
      <c r="S289" s="29" t="s">
        <v>713</v>
      </c>
      <c r="T289" s="29" t="s">
        <v>714</v>
      </c>
    </row>
    <row r="290" spans="19:20" x14ac:dyDescent="0.25">
      <c r="S290" s="29" t="s">
        <v>715</v>
      </c>
      <c r="T290" s="29" t="s">
        <v>716</v>
      </c>
    </row>
    <row r="291" spans="19:20" x14ac:dyDescent="0.25">
      <c r="S291" s="29" t="s">
        <v>717</v>
      </c>
      <c r="T291" s="29" t="s">
        <v>718</v>
      </c>
    </row>
    <row r="292" spans="19:20" x14ac:dyDescent="0.25">
      <c r="S292" s="29" t="s">
        <v>719</v>
      </c>
      <c r="T292" s="29" t="s">
        <v>720</v>
      </c>
    </row>
    <row r="293" spans="19:20" x14ac:dyDescent="0.25">
      <c r="S293" s="29" t="s">
        <v>721</v>
      </c>
      <c r="T293" s="29" t="s">
        <v>722</v>
      </c>
    </row>
    <row r="294" spans="19:20" x14ac:dyDescent="0.25">
      <c r="S294" s="29" t="s">
        <v>723</v>
      </c>
      <c r="T294" s="29" t="s">
        <v>724</v>
      </c>
    </row>
    <row r="295" spans="19:20" x14ac:dyDescent="0.25">
      <c r="S295" s="29" t="s">
        <v>725</v>
      </c>
      <c r="T295" s="29" t="s">
        <v>726</v>
      </c>
    </row>
    <row r="296" spans="19:20" x14ac:dyDescent="0.25">
      <c r="S296" s="29" t="s">
        <v>727</v>
      </c>
      <c r="T296" s="29" t="s">
        <v>728</v>
      </c>
    </row>
    <row r="297" spans="19:20" x14ac:dyDescent="0.25">
      <c r="S297" s="29" t="s">
        <v>729</v>
      </c>
      <c r="T297" s="29" t="s">
        <v>730</v>
      </c>
    </row>
    <row r="298" spans="19:20" x14ac:dyDescent="0.25">
      <c r="S298" s="29" t="s">
        <v>731</v>
      </c>
      <c r="T298" s="29" t="s">
        <v>732</v>
      </c>
    </row>
    <row r="299" spans="19:20" x14ac:dyDescent="0.25">
      <c r="S299" s="29" t="s">
        <v>733</v>
      </c>
      <c r="T299" s="29" t="s">
        <v>734</v>
      </c>
    </row>
    <row r="300" spans="19:20" x14ac:dyDescent="0.25">
      <c r="S300" s="29" t="s">
        <v>735</v>
      </c>
      <c r="T300" s="29" t="s">
        <v>736</v>
      </c>
    </row>
    <row r="301" spans="19:20" x14ac:dyDescent="0.25">
      <c r="S301" s="29" t="s">
        <v>737</v>
      </c>
      <c r="T301" s="29" t="s">
        <v>738</v>
      </c>
    </row>
    <row r="302" spans="19:20" x14ac:dyDescent="0.25">
      <c r="S302" s="29" t="s">
        <v>739</v>
      </c>
      <c r="T302" s="29" t="s">
        <v>740</v>
      </c>
    </row>
    <row r="303" spans="19:20" x14ac:dyDescent="0.25">
      <c r="S303" s="29" t="s">
        <v>741</v>
      </c>
      <c r="T303" s="29" t="s">
        <v>742</v>
      </c>
    </row>
    <row r="304" spans="19:20" x14ac:dyDescent="0.25">
      <c r="S304" s="29" t="s">
        <v>743</v>
      </c>
      <c r="T304" s="29" t="s">
        <v>744</v>
      </c>
    </row>
    <row r="305" spans="19:20" x14ac:dyDescent="0.25">
      <c r="S305" s="29" t="s">
        <v>745</v>
      </c>
      <c r="T305" s="29" t="s">
        <v>746</v>
      </c>
    </row>
    <row r="306" spans="19:20" x14ac:dyDescent="0.25">
      <c r="S306" s="29" t="s">
        <v>747</v>
      </c>
      <c r="T306" s="29" t="s">
        <v>748</v>
      </c>
    </row>
    <row r="307" spans="19:20" x14ac:dyDescent="0.25">
      <c r="S307" s="29" t="s">
        <v>749</v>
      </c>
      <c r="T307" s="29" t="s">
        <v>750</v>
      </c>
    </row>
    <row r="308" spans="19:20" x14ac:dyDescent="0.25">
      <c r="S308" s="29" t="s">
        <v>751</v>
      </c>
      <c r="T308" s="29" t="s">
        <v>752</v>
      </c>
    </row>
    <row r="309" spans="19:20" x14ac:dyDescent="0.25">
      <c r="S309" s="29" t="s">
        <v>753</v>
      </c>
      <c r="T309" s="29" t="s">
        <v>754</v>
      </c>
    </row>
    <row r="310" spans="19:20" x14ac:dyDescent="0.25">
      <c r="S310" s="29" t="s">
        <v>755</v>
      </c>
      <c r="T310" s="29" t="s">
        <v>756</v>
      </c>
    </row>
    <row r="311" spans="19:20" x14ac:dyDescent="0.25">
      <c r="S311" s="29" t="s">
        <v>757</v>
      </c>
      <c r="T311" s="29" t="s">
        <v>758</v>
      </c>
    </row>
    <row r="312" spans="19:20" x14ac:dyDescent="0.25">
      <c r="S312" s="29" t="s">
        <v>759</v>
      </c>
      <c r="T312" s="29" t="s">
        <v>760</v>
      </c>
    </row>
    <row r="313" spans="19:20" x14ac:dyDescent="0.25">
      <c r="S313" s="29" t="s">
        <v>761</v>
      </c>
      <c r="T313" s="29" t="s">
        <v>762</v>
      </c>
    </row>
    <row r="314" spans="19:20" x14ac:dyDescent="0.25">
      <c r="S314" s="29" t="s">
        <v>763</v>
      </c>
      <c r="T314" s="29" t="s">
        <v>764</v>
      </c>
    </row>
    <row r="315" spans="19:20" x14ac:dyDescent="0.25">
      <c r="S315" s="29" t="s">
        <v>765</v>
      </c>
      <c r="T315" s="29" t="s">
        <v>766</v>
      </c>
    </row>
    <row r="316" spans="19:20" x14ac:dyDescent="0.25">
      <c r="S316" s="29" t="s">
        <v>767</v>
      </c>
      <c r="T316" s="29" t="s">
        <v>768</v>
      </c>
    </row>
    <row r="317" spans="19:20" x14ac:dyDescent="0.25">
      <c r="S317" s="29" t="s">
        <v>769</v>
      </c>
      <c r="T317" s="29" t="s">
        <v>770</v>
      </c>
    </row>
    <row r="318" spans="19:20" x14ac:dyDescent="0.25">
      <c r="S318" s="29" t="s">
        <v>771</v>
      </c>
      <c r="T318" s="29" t="s">
        <v>772</v>
      </c>
    </row>
    <row r="319" spans="19:20" x14ac:dyDescent="0.25">
      <c r="S319" s="38" t="s">
        <v>781</v>
      </c>
      <c r="T319" s="29" t="s">
        <v>780</v>
      </c>
    </row>
    <row r="320" spans="19:20" x14ac:dyDescent="0.25">
      <c r="S320" s="38" t="s">
        <v>782</v>
      </c>
      <c r="T320" s="29" t="s">
        <v>783</v>
      </c>
    </row>
    <row r="321" spans="19:20" x14ac:dyDescent="0.25">
      <c r="S321" s="38" t="s">
        <v>786</v>
      </c>
      <c r="T321" s="29" t="s">
        <v>787</v>
      </c>
    </row>
    <row r="322" spans="19:20" x14ac:dyDescent="0.25">
      <c r="S322" s="38" t="s">
        <v>788</v>
      </c>
      <c r="T322" s="109" t="s">
        <v>789</v>
      </c>
    </row>
    <row r="323" spans="19:20" x14ac:dyDescent="0.25">
      <c r="S323" s="29"/>
      <c r="T323" s="29"/>
    </row>
    <row r="324" spans="19:20" x14ac:dyDescent="0.25">
      <c r="S324" s="29"/>
      <c r="T324" s="29"/>
    </row>
    <row r="325" spans="19:20" x14ac:dyDescent="0.25">
      <c r="S325" s="29"/>
      <c r="T325" s="29"/>
    </row>
    <row r="326" spans="19:20" x14ac:dyDescent="0.25">
      <c r="S326" s="29"/>
      <c r="T326" s="29"/>
    </row>
    <row r="327" spans="19:20" x14ac:dyDescent="0.25">
      <c r="S327" s="29"/>
      <c r="T327" s="29"/>
    </row>
    <row r="328" spans="19:20" x14ac:dyDescent="0.25">
      <c r="S328" s="29"/>
      <c r="T328" s="29"/>
    </row>
    <row r="329" spans="19:20" x14ac:dyDescent="0.25">
      <c r="S329" s="29"/>
      <c r="T329" s="29"/>
    </row>
    <row r="330" spans="19:20" x14ac:dyDescent="0.25">
      <c r="S330" s="29"/>
      <c r="T330" s="29"/>
    </row>
    <row r="331" spans="19:20" x14ac:dyDescent="0.25">
      <c r="S331" s="29"/>
      <c r="T331" s="29"/>
    </row>
    <row r="332" spans="19:20" x14ac:dyDescent="0.25">
      <c r="S332" s="29"/>
      <c r="T332" s="29"/>
    </row>
    <row r="333" spans="19:20" x14ac:dyDescent="0.25">
      <c r="S333" s="29"/>
      <c r="T333" s="29"/>
    </row>
    <row r="334" spans="19:20" x14ac:dyDescent="0.25">
      <c r="S334" s="29"/>
      <c r="T334" s="29"/>
    </row>
    <row r="335" spans="19:20" x14ac:dyDescent="0.25">
      <c r="S335" s="29"/>
      <c r="T335" s="29"/>
    </row>
    <row r="336" spans="19:20" x14ac:dyDescent="0.25">
      <c r="S336" s="29"/>
      <c r="T336" s="29"/>
    </row>
    <row r="337" spans="19:20" x14ac:dyDescent="0.25">
      <c r="S337" s="29"/>
      <c r="T337" s="29"/>
    </row>
    <row r="338" spans="19:20" x14ac:dyDescent="0.25">
      <c r="S338" s="29"/>
      <c r="T338" s="29"/>
    </row>
    <row r="339" spans="19:20" x14ac:dyDescent="0.25">
      <c r="S339" s="29"/>
      <c r="T339" s="29"/>
    </row>
    <row r="340" spans="19:20" x14ac:dyDescent="0.25">
      <c r="S340" s="29"/>
      <c r="T340" s="29"/>
    </row>
    <row r="341" spans="19:20" x14ac:dyDescent="0.25">
      <c r="S341" s="29"/>
      <c r="T341" s="29"/>
    </row>
    <row r="342" spans="19:20" x14ac:dyDescent="0.25">
      <c r="S342" s="29"/>
      <c r="T342" s="29"/>
    </row>
    <row r="343" spans="19:20" x14ac:dyDescent="0.25">
      <c r="S343" s="29"/>
      <c r="T343" s="29"/>
    </row>
    <row r="344" spans="19:20" x14ac:dyDescent="0.25">
      <c r="S344" s="29"/>
      <c r="T344" s="29"/>
    </row>
    <row r="345" spans="19:20" x14ac:dyDescent="0.25">
      <c r="S345" s="29"/>
      <c r="T345" s="29"/>
    </row>
    <row r="346" spans="19:20" x14ac:dyDescent="0.25">
      <c r="S346" s="29"/>
      <c r="T346" s="29"/>
    </row>
    <row r="347" spans="19:20" x14ac:dyDescent="0.25">
      <c r="S347" s="29"/>
      <c r="T347" s="29"/>
    </row>
    <row r="348" spans="19:20" x14ac:dyDescent="0.25">
      <c r="S348" s="29"/>
      <c r="T348" s="29"/>
    </row>
    <row r="349" spans="19:20" x14ac:dyDescent="0.25">
      <c r="S349" s="29"/>
      <c r="T349" s="29"/>
    </row>
    <row r="350" spans="19:20" x14ac:dyDescent="0.25">
      <c r="S350" s="29"/>
      <c r="T350" s="29"/>
    </row>
    <row r="351" spans="19:20" x14ac:dyDescent="0.25">
      <c r="S351" s="29"/>
      <c r="T351" s="29"/>
    </row>
    <row r="352" spans="19:20" x14ac:dyDescent="0.25">
      <c r="S352" s="29"/>
      <c r="T352" s="29"/>
    </row>
    <row r="353" spans="19:20" x14ac:dyDescent="0.25">
      <c r="S353" s="29"/>
      <c r="T353" s="29"/>
    </row>
  </sheetData>
  <sheetProtection algorithmName="SHA-512" hashValue="OObyMclPB8tIP780yRj8GkT8gRP2vbDjR6OmJuvJ68qsmG7UGSrPfyVJJmV1euFa0XxPUjYsTp9Vt29yrVeceA==" saltValue="rpXZ6YyaacJdgVbuuOLtsQ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530B0A68-05BE-45D4-8260-59E4DBA00056}"/>
</file>

<file path=customXml/itemProps2.xml><?xml version="1.0" encoding="utf-8"?>
<ds:datastoreItem xmlns:ds="http://schemas.openxmlformats.org/officeDocument/2006/customXml" ds:itemID="{4C5C1244-D193-4F0F-AEE8-507ABC4A8A2D}"/>
</file>

<file path=customXml/itemProps3.xml><?xml version="1.0" encoding="utf-8"?>
<ds:datastoreItem xmlns:ds="http://schemas.openxmlformats.org/officeDocument/2006/customXml" ds:itemID="{664A4A5F-31C9-4012-BF7E-35B04100C0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EstadoFlujoEfectivo</vt:lpstr>
      <vt:lpstr>CatalogoCuentasFlujo</vt:lpstr>
      <vt:lpstr>Data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Steven</dc:creator>
  <cp:lastModifiedBy>Sonia María Rosales Pérez</cp:lastModifiedBy>
  <cp:lastPrinted>2021-07-14T19:41:24Z</cp:lastPrinted>
  <dcterms:created xsi:type="dcterms:W3CDTF">2015-08-11T20:07:31Z</dcterms:created>
  <dcterms:modified xsi:type="dcterms:W3CDTF">2021-07-14T20:55:51Z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20849400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